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6000" windowHeight="6588"/>
  </bookViews>
  <sheets>
    <sheet name="Public Safety tax-" sheetId="5" r:id="rId1"/>
  </sheets>
  <definedNames>
    <definedName name="charts">#REF!</definedName>
    <definedName name="page0304">'Public Safety tax-'!$A$57:$Q$95</definedName>
    <definedName name="page0809">'Public Safety tax-'!$A$130:$Q$165</definedName>
    <definedName name="page1">#REF!</definedName>
    <definedName name="PAGE2">#REF!</definedName>
    <definedName name="PAGE3">#REF!</definedName>
    <definedName name="picture" localSheetId="0">'Public Safety tax-'!$A$1:$Q$55</definedName>
    <definedName name="picture">#REF!</definedName>
    <definedName name="_xlnm.Print_Area" localSheetId="0">'Public Safety tax-'!$A$187:$Q$241</definedName>
    <definedName name="Z_940DA484_8834_4DAD_A426_1156B9D774D7_.wvu.PrintArea" localSheetId="0" hidden="1">'Public Safety tax-'!$A$1:$Q$55</definedName>
    <definedName name="Z_B67B00E3_C114_47BC_ADC3_D78D3EE2E511_.wvu.PrintArea" localSheetId="0" hidden="1">'Public Safety tax-'!$A$1:$Q$55,'Public Safety tax-'!$A$57:$Q$95</definedName>
  </definedNames>
  <calcPr calcId="145621"/>
  <customWorkbookViews>
    <customWorkbookView name="Pease - Personal View" guid="{940DA484-8834-4DAD-A426-1156B9D774D7}" mergeInterval="0" personalView="1" maximized="1" windowWidth="1020" windowHeight="587" activeSheetId="3" showStatusbar="0"/>
    <customWorkbookView name="apease - Personal View" guid="{B67B00E3-C114-47BC-ADC3-D78D3EE2E511}" mergeInterval="0" personalView="1" maximized="1" windowWidth="1020" windowHeight="527" activeSheetId="4"/>
  </customWorkbookViews>
</workbook>
</file>

<file path=xl/calcChain.xml><?xml version="1.0" encoding="utf-8"?>
<calcChain xmlns="http://schemas.openxmlformats.org/spreadsheetml/2006/main">
  <c r="D239" i="5" l="1"/>
  <c r="D230" i="5" l="1"/>
  <c r="D231" i="5"/>
  <c r="D232" i="5"/>
  <c r="D233" i="5"/>
  <c r="E233" i="5" s="1"/>
  <c r="F233" i="5" s="1"/>
  <c r="D234" i="5"/>
  <c r="D235" i="5"/>
  <c r="D236" i="5"/>
  <c r="D237" i="5"/>
  <c r="E237" i="5" s="1"/>
  <c r="F237" i="5" s="1"/>
  <c r="D238" i="5"/>
  <c r="D229" i="5"/>
  <c r="D228" i="5"/>
  <c r="C241" i="5"/>
  <c r="E240" i="5"/>
  <c r="F240" i="5" s="1"/>
  <c r="E239" i="5"/>
  <c r="F239" i="5" s="1"/>
  <c r="E238" i="5"/>
  <c r="F238" i="5" s="1"/>
  <c r="E236" i="5"/>
  <c r="F236" i="5" s="1"/>
  <c r="E235" i="5"/>
  <c r="F235" i="5" s="1"/>
  <c r="E234" i="5"/>
  <c r="F234" i="5" s="1"/>
  <c r="E232" i="5"/>
  <c r="F232" i="5" s="1"/>
  <c r="E231" i="5"/>
  <c r="F231" i="5" s="1"/>
  <c r="E230" i="5"/>
  <c r="F230" i="5" s="1"/>
  <c r="E229" i="5"/>
  <c r="F229" i="5" s="1"/>
  <c r="D220" i="5"/>
  <c r="D219" i="5"/>
  <c r="D218" i="5"/>
  <c r="D216" i="5"/>
  <c r="E216" i="5" s="1"/>
  <c r="F216" i="5" s="1"/>
  <c r="D217" i="5"/>
  <c r="E217" i="5"/>
  <c r="F217" i="5" s="1"/>
  <c r="D215" i="5"/>
  <c r="E215" i="5" s="1"/>
  <c r="D214" i="5"/>
  <c r="E214" i="5" s="1"/>
  <c r="F214" i="5" s="1"/>
  <c r="D213" i="5"/>
  <c r="B6" i="5"/>
  <c r="E6" i="5"/>
  <c r="F6" i="5"/>
  <c r="E7" i="5"/>
  <c r="F7" i="5" s="1"/>
  <c r="B8" i="5"/>
  <c r="E8" i="5"/>
  <c r="F8" i="5"/>
  <c r="E9" i="5"/>
  <c r="F9" i="5" s="1"/>
  <c r="B10" i="5"/>
  <c r="E10" i="5"/>
  <c r="F10" i="5"/>
  <c r="E11" i="5"/>
  <c r="F11" i="5" s="1"/>
  <c r="B12" i="5"/>
  <c r="E12" i="5"/>
  <c r="F12" i="5"/>
  <c r="E13" i="5"/>
  <c r="F13" i="5" s="1"/>
  <c r="B14" i="5"/>
  <c r="E14" i="5"/>
  <c r="F14" i="5"/>
  <c r="E15" i="5"/>
  <c r="F15" i="5" s="1"/>
  <c r="B16" i="5"/>
  <c r="E16" i="5"/>
  <c r="F16" i="5"/>
  <c r="E17" i="5"/>
  <c r="F17" i="5" s="1"/>
  <c r="E18" i="5"/>
  <c r="F18" i="5" s="1"/>
  <c r="C19" i="5"/>
  <c r="B7" i="5" s="1"/>
  <c r="D19" i="5"/>
  <c r="E24" i="5"/>
  <c r="B25" i="5"/>
  <c r="E25" i="5"/>
  <c r="F25" i="5"/>
  <c r="E26" i="5"/>
  <c r="F26" i="5" s="1"/>
  <c r="E27" i="5"/>
  <c r="F27" i="5"/>
  <c r="E28" i="5"/>
  <c r="F28" i="5" s="1"/>
  <c r="B29" i="5"/>
  <c r="E29" i="5"/>
  <c r="F29" i="5"/>
  <c r="E30" i="5"/>
  <c r="F30" i="5" s="1"/>
  <c r="E31" i="5"/>
  <c r="F31" i="5"/>
  <c r="E32" i="5"/>
  <c r="F32" i="5" s="1"/>
  <c r="B33" i="5"/>
  <c r="E33" i="5"/>
  <c r="F33" i="5"/>
  <c r="E34" i="5"/>
  <c r="F34" i="5" s="1"/>
  <c r="D35" i="5"/>
  <c r="E35" i="5"/>
  <c r="E36" i="5"/>
  <c r="F36" i="5"/>
  <c r="C37" i="5"/>
  <c r="B24" i="5" s="1"/>
  <c r="D37" i="5"/>
  <c r="B42" i="5"/>
  <c r="E42" i="5"/>
  <c r="F42" i="5"/>
  <c r="E43" i="5"/>
  <c r="F43" i="5"/>
  <c r="E44" i="5"/>
  <c r="B45" i="5"/>
  <c r="E45" i="5"/>
  <c r="F45" i="5"/>
  <c r="E46" i="5"/>
  <c r="F46" i="5" s="1"/>
  <c r="B47" i="5"/>
  <c r="E47" i="5"/>
  <c r="F47" i="5"/>
  <c r="D48" i="5"/>
  <c r="D49" i="5"/>
  <c r="E49" i="5" s="1"/>
  <c r="F49" i="5" s="1"/>
  <c r="D50" i="5"/>
  <c r="E50" i="5" s="1"/>
  <c r="F50" i="5" s="1"/>
  <c r="D51" i="5"/>
  <c r="E51" i="5" s="1"/>
  <c r="F51" i="5" s="1"/>
  <c r="D52" i="5"/>
  <c r="E52" i="5" s="1"/>
  <c r="F52" i="5" s="1"/>
  <c r="D53" i="5"/>
  <c r="E53" i="5" s="1"/>
  <c r="F53" i="5" s="1"/>
  <c r="E54" i="5"/>
  <c r="F54" i="5"/>
  <c r="C55" i="5"/>
  <c r="B46" i="5" s="1"/>
  <c r="D60" i="5"/>
  <c r="E60" i="5" s="1"/>
  <c r="E73" i="5" s="1"/>
  <c r="F73" i="5" s="1"/>
  <c r="B61" i="5"/>
  <c r="D61" i="5"/>
  <c r="E61" i="5"/>
  <c r="F61" i="5" s="1"/>
  <c r="B62" i="5"/>
  <c r="D62" i="5"/>
  <c r="E62" i="5"/>
  <c r="F62" i="5" s="1"/>
  <c r="B63" i="5"/>
  <c r="D63" i="5"/>
  <c r="E63" i="5"/>
  <c r="F63" i="5" s="1"/>
  <c r="B64" i="5"/>
  <c r="D64" i="5"/>
  <c r="E64" i="5"/>
  <c r="F64" i="5" s="1"/>
  <c r="B65" i="5"/>
  <c r="D65" i="5"/>
  <c r="E65" i="5"/>
  <c r="F65" i="5" s="1"/>
  <c r="B66" i="5"/>
  <c r="D66" i="5"/>
  <c r="E66" i="5"/>
  <c r="F66" i="5" s="1"/>
  <c r="B67" i="5"/>
  <c r="D67" i="5"/>
  <c r="E67" i="5"/>
  <c r="F67" i="5" s="1"/>
  <c r="B68" i="5"/>
  <c r="D68" i="5"/>
  <c r="E68" i="5"/>
  <c r="F68" i="5" s="1"/>
  <c r="B69" i="5"/>
  <c r="D69" i="5"/>
  <c r="E69" i="5"/>
  <c r="F69" i="5" s="1"/>
  <c r="B70" i="5"/>
  <c r="D70" i="5"/>
  <c r="E70" i="5"/>
  <c r="F70" i="5" s="1"/>
  <c r="B71" i="5"/>
  <c r="D71" i="5"/>
  <c r="E71" i="5"/>
  <c r="F71" i="5" s="1"/>
  <c r="E72" i="5"/>
  <c r="F72" i="5" s="1"/>
  <c r="B73" i="5"/>
  <c r="C73" i="5"/>
  <c r="B60" i="5" s="1"/>
  <c r="D73" i="5"/>
  <c r="E78" i="5"/>
  <c r="F78" i="5" s="1"/>
  <c r="B79" i="5"/>
  <c r="D79" i="5"/>
  <c r="E79" i="5" s="1"/>
  <c r="F79" i="5" s="1"/>
  <c r="D80" i="5"/>
  <c r="E80" i="5" s="1"/>
  <c r="F80" i="5" s="1"/>
  <c r="D81" i="5"/>
  <c r="E81" i="5" s="1"/>
  <c r="F81" i="5" s="1"/>
  <c r="D82" i="5"/>
  <c r="E82" i="5" s="1"/>
  <c r="F82" i="5" s="1"/>
  <c r="D83" i="5"/>
  <c r="E83" i="5" s="1"/>
  <c r="F83" i="5" s="1"/>
  <c r="D84" i="5"/>
  <c r="E84" i="5" s="1"/>
  <c r="F84" i="5" s="1"/>
  <c r="D85" i="5"/>
  <c r="E85" i="5" s="1"/>
  <c r="F85" i="5"/>
  <c r="D86" i="5"/>
  <c r="E86" i="5" s="1"/>
  <c r="F86" i="5"/>
  <c r="D87" i="5"/>
  <c r="E87" i="5" s="1"/>
  <c r="F87" i="5"/>
  <c r="D88" i="5"/>
  <c r="E88" i="5" s="1"/>
  <c r="F88" i="5"/>
  <c r="D89" i="5"/>
  <c r="E89" i="5" s="1"/>
  <c r="F89" i="5"/>
  <c r="E90" i="5"/>
  <c r="F90" i="5"/>
  <c r="C91" i="5"/>
  <c r="B78" i="5" s="1"/>
  <c r="D91" i="5"/>
  <c r="E96" i="5"/>
  <c r="D97" i="5"/>
  <c r="E97" i="5"/>
  <c r="D98" i="5"/>
  <c r="D99" i="5"/>
  <c r="E99" i="5" s="1"/>
  <c r="F99" i="5" s="1"/>
  <c r="D100" i="5"/>
  <c r="E100" i="5" s="1"/>
  <c r="F100" i="5" s="1"/>
  <c r="D101" i="5"/>
  <c r="E101" i="5" s="1"/>
  <c r="F101" i="5" s="1"/>
  <c r="D102" i="5"/>
  <c r="E102" i="5" s="1"/>
  <c r="F102" i="5" s="1"/>
  <c r="D103" i="5"/>
  <c r="E103" i="5" s="1"/>
  <c r="F103" i="5" s="1"/>
  <c r="D104" i="5"/>
  <c r="E104" i="5" s="1"/>
  <c r="F104" i="5" s="1"/>
  <c r="D105" i="5"/>
  <c r="E105" i="5" s="1"/>
  <c r="F105" i="5" s="1"/>
  <c r="D106" i="5"/>
  <c r="E106" i="5" s="1"/>
  <c r="F106" i="5" s="1"/>
  <c r="D107" i="5"/>
  <c r="E107" i="5" s="1"/>
  <c r="F107" i="5" s="1"/>
  <c r="E108" i="5"/>
  <c r="F108" i="5"/>
  <c r="C109" i="5"/>
  <c r="B114" i="5"/>
  <c r="D114" i="5"/>
  <c r="E114" i="5"/>
  <c r="B115" i="5"/>
  <c r="B127" i="5" s="1"/>
  <c r="D115" i="5"/>
  <c r="E115" i="5"/>
  <c r="F115" i="5" s="1"/>
  <c r="B116" i="5"/>
  <c r="D116" i="5"/>
  <c r="E116" i="5"/>
  <c r="F116" i="5" s="1"/>
  <c r="B117" i="5"/>
  <c r="D117" i="5"/>
  <c r="E117" i="5"/>
  <c r="F117" i="5" s="1"/>
  <c r="B118" i="5"/>
  <c r="D118" i="5"/>
  <c r="E118" i="5"/>
  <c r="F118" i="5" s="1"/>
  <c r="B119" i="5"/>
  <c r="D119" i="5"/>
  <c r="E119" i="5"/>
  <c r="F119" i="5" s="1"/>
  <c r="B120" i="5"/>
  <c r="D120" i="5"/>
  <c r="E120" i="5"/>
  <c r="F120" i="5" s="1"/>
  <c r="B121" i="5"/>
  <c r="D121" i="5"/>
  <c r="E121" i="5"/>
  <c r="F121" i="5" s="1"/>
  <c r="B122" i="5"/>
  <c r="D122" i="5"/>
  <c r="E122" i="5"/>
  <c r="F122" i="5" s="1"/>
  <c r="B123" i="5"/>
  <c r="D123" i="5"/>
  <c r="E123" i="5"/>
  <c r="F123" i="5" s="1"/>
  <c r="B124" i="5"/>
  <c r="D124" i="5"/>
  <c r="E124" i="5"/>
  <c r="F124" i="5" s="1"/>
  <c r="B125" i="5"/>
  <c r="D125" i="5"/>
  <c r="E125" i="5"/>
  <c r="F125" i="5" s="1"/>
  <c r="E126" i="5"/>
  <c r="F126" i="5" s="1"/>
  <c r="C127" i="5"/>
  <c r="D127" i="5"/>
  <c r="D133" i="5"/>
  <c r="E133" i="5"/>
  <c r="F133" i="5" s="1"/>
  <c r="D134" i="5"/>
  <c r="E134" i="5"/>
  <c r="F134" i="5" s="1"/>
  <c r="B135" i="5"/>
  <c r="D135" i="5"/>
  <c r="E135" i="5"/>
  <c r="F135" i="5" s="1"/>
  <c r="D136" i="5"/>
  <c r="E136" i="5"/>
  <c r="F136" i="5" s="1"/>
  <c r="B137" i="5"/>
  <c r="D137" i="5"/>
  <c r="E137" i="5"/>
  <c r="F137" i="5" s="1"/>
  <c r="D138" i="5"/>
  <c r="E138" i="5"/>
  <c r="F138" i="5" s="1"/>
  <c r="B139" i="5"/>
  <c r="D139" i="5"/>
  <c r="E139" i="5"/>
  <c r="F139" i="5" s="1"/>
  <c r="D140" i="5"/>
  <c r="E140" i="5"/>
  <c r="F140" i="5" s="1"/>
  <c r="B141" i="5"/>
  <c r="D141" i="5"/>
  <c r="E141" i="5"/>
  <c r="F141" i="5" s="1"/>
  <c r="D142" i="5"/>
  <c r="E142" i="5"/>
  <c r="F142" i="5" s="1"/>
  <c r="B143" i="5"/>
  <c r="D143" i="5"/>
  <c r="E143" i="5"/>
  <c r="F143" i="5" s="1"/>
  <c r="D144" i="5"/>
  <c r="E144" i="5"/>
  <c r="F144" i="5" s="1"/>
  <c r="E145" i="5"/>
  <c r="F145" i="5" s="1"/>
  <c r="C146" i="5"/>
  <c r="B133" i="5" s="1"/>
  <c r="D146" i="5"/>
  <c r="D152" i="5"/>
  <c r="E152" i="5"/>
  <c r="F152" i="5" s="1"/>
  <c r="B153" i="5"/>
  <c r="D153" i="5"/>
  <c r="E153" i="5"/>
  <c r="F153" i="5" s="1"/>
  <c r="D154" i="5"/>
  <c r="E154" i="5"/>
  <c r="F154" i="5" s="1"/>
  <c r="D155" i="5"/>
  <c r="E155" i="5"/>
  <c r="F155" i="5" s="1"/>
  <c r="D156" i="5"/>
  <c r="E156" i="5"/>
  <c r="F156" i="5" s="1"/>
  <c r="D157" i="5"/>
  <c r="E157" i="5"/>
  <c r="F157" i="5" s="1"/>
  <c r="D158" i="5"/>
  <c r="E158" i="5"/>
  <c r="F158" i="5" s="1"/>
  <c r="D159" i="5"/>
  <c r="E159" i="5"/>
  <c r="F159" i="5" s="1"/>
  <c r="D160" i="5"/>
  <c r="E160" i="5"/>
  <c r="F160" i="5" s="1"/>
  <c r="D161" i="5"/>
  <c r="E161" i="5"/>
  <c r="F161" i="5" s="1"/>
  <c r="D162" i="5"/>
  <c r="E162" i="5"/>
  <c r="F162" i="5" s="1"/>
  <c r="C163" i="5"/>
  <c r="D163" i="5"/>
  <c r="E163" i="5" s="1"/>
  <c r="E164" i="5"/>
  <c r="F164" i="5"/>
  <c r="C165" i="5"/>
  <c r="B152" i="5" s="1"/>
  <c r="B171" i="5"/>
  <c r="B184" i="5" s="1"/>
  <c r="D171" i="5"/>
  <c r="E171" i="5"/>
  <c r="E184" i="5" s="1"/>
  <c r="F184" i="5" s="1"/>
  <c r="B172" i="5"/>
  <c r="D172" i="5"/>
  <c r="E172" i="5"/>
  <c r="F172" i="5" s="1"/>
  <c r="B173" i="5"/>
  <c r="D173" i="5"/>
  <c r="E173" i="5"/>
  <c r="F173" i="5" s="1"/>
  <c r="B174" i="5"/>
  <c r="D174" i="5"/>
  <c r="E174" i="5"/>
  <c r="F174" i="5" s="1"/>
  <c r="B175" i="5"/>
  <c r="D175" i="5"/>
  <c r="E175" i="5"/>
  <c r="F175" i="5" s="1"/>
  <c r="B176" i="5"/>
  <c r="D176" i="5"/>
  <c r="E176" i="5"/>
  <c r="F176" i="5" s="1"/>
  <c r="B177" i="5"/>
  <c r="D177" i="5"/>
  <c r="E177" i="5"/>
  <c r="F177" i="5" s="1"/>
  <c r="B178" i="5"/>
  <c r="D178" i="5"/>
  <c r="E178" i="5"/>
  <c r="F178" i="5" s="1"/>
  <c r="B179" i="5"/>
  <c r="D179" i="5"/>
  <c r="E179" i="5"/>
  <c r="F179" i="5" s="1"/>
  <c r="B180" i="5"/>
  <c r="D180" i="5"/>
  <c r="E180" i="5"/>
  <c r="F180" i="5" s="1"/>
  <c r="B181" i="5"/>
  <c r="D181" i="5"/>
  <c r="E181" i="5"/>
  <c r="F181" i="5" s="1"/>
  <c r="B182" i="5"/>
  <c r="D182" i="5"/>
  <c r="E182" i="5"/>
  <c r="F182" i="5" s="1"/>
  <c r="E183" i="5"/>
  <c r="F183" i="5" s="1"/>
  <c r="C184" i="5"/>
  <c r="D184" i="5"/>
  <c r="D190" i="5"/>
  <c r="E190" i="5" s="1"/>
  <c r="B191" i="5"/>
  <c r="D191" i="5"/>
  <c r="E191" i="5"/>
  <c r="F191" i="5" s="1"/>
  <c r="B192" i="5"/>
  <c r="D192" i="5"/>
  <c r="E192" i="5"/>
  <c r="F192" i="5" s="1"/>
  <c r="B193" i="5"/>
  <c r="D193" i="5"/>
  <c r="E193" i="5"/>
  <c r="F193" i="5" s="1"/>
  <c r="B194" i="5"/>
  <c r="D194" i="5"/>
  <c r="E194" i="5"/>
  <c r="F194" i="5" s="1"/>
  <c r="B195" i="5"/>
  <c r="D195" i="5"/>
  <c r="E195" i="5"/>
  <c r="F195" i="5" s="1"/>
  <c r="B196" i="5"/>
  <c r="D196" i="5"/>
  <c r="E196" i="5"/>
  <c r="F196" i="5" s="1"/>
  <c r="B197" i="5"/>
  <c r="D197" i="5"/>
  <c r="E197" i="5"/>
  <c r="F197" i="5" s="1"/>
  <c r="B198" i="5"/>
  <c r="D198" i="5"/>
  <c r="E198" i="5"/>
  <c r="F198" i="5" s="1"/>
  <c r="B199" i="5"/>
  <c r="D199" i="5"/>
  <c r="E199" i="5"/>
  <c r="F199" i="5" s="1"/>
  <c r="B200" i="5"/>
  <c r="D200" i="5"/>
  <c r="E200" i="5"/>
  <c r="F200" i="5" s="1"/>
  <c r="B201" i="5"/>
  <c r="D201" i="5"/>
  <c r="E201" i="5"/>
  <c r="F201" i="5" s="1"/>
  <c r="E202" i="5"/>
  <c r="F202" i="5" s="1"/>
  <c r="C203" i="5"/>
  <c r="B190" i="5" s="1"/>
  <c r="B203" i="5" s="1"/>
  <c r="D203" i="5"/>
  <c r="D209" i="5"/>
  <c r="E209" i="5"/>
  <c r="D210" i="5"/>
  <c r="E210" i="5" s="1"/>
  <c r="F210" i="5" s="1"/>
  <c r="D211" i="5"/>
  <c r="E211" i="5"/>
  <c r="F211" i="5" s="1"/>
  <c r="D212" i="5"/>
  <c r="E212" i="5" s="1"/>
  <c r="F212" i="5" s="1"/>
  <c r="E213" i="5"/>
  <c r="F213" i="5"/>
  <c r="E218" i="5"/>
  <c r="F218" i="5"/>
  <c r="E219" i="5"/>
  <c r="F219" i="5"/>
  <c r="E220" i="5"/>
  <c r="F220" i="5"/>
  <c r="E221" i="5"/>
  <c r="F221" i="5"/>
  <c r="C222" i="5"/>
  <c r="F97" i="5"/>
  <c r="F35" i="5"/>
  <c r="F215" i="5"/>
  <c r="E228" i="5"/>
  <c r="F228" i="5" s="1"/>
  <c r="D241" i="5" l="1"/>
  <c r="E222" i="5"/>
  <c r="F163" i="5"/>
  <c r="E165" i="5"/>
  <c r="E203" i="5"/>
  <c r="F203" i="5" s="1"/>
  <c r="F190" i="5"/>
  <c r="B96" i="5"/>
  <c r="B98" i="5"/>
  <c r="B99" i="5"/>
  <c r="B100" i="5"/>
  <c r="B101" i="5"/>
  <c r="B102" i="5"/>
  <c r="B103" i="5"/>
  <c r="B104" i="5"/>
  <c r="B105" i="5"/>
  <c r="B106" i="5"/>
  <c r="B107" i="5"/>
  <c r="F60" i="5"/>
  <c r="F209" i="5"/>
  <c r="F171" i="5"/>
  <c r="D165" i="5"/>
  <c r="B154" i="5"/>
  <c r="B144" i="5"/>
  <c r="B140" i="5"/>
  <c r="B136" i="5"/>
  <c r="E127" i="5"/>
  <c r="F127" i="5" s="1"/>
  <c r="F114" i="5"/>
  <c r="E37" i="5"/>
  <c r="F37" i="5" s="1"/>
  <c r="E241" i="5"/>
  <c r="F241" i="5" s="1"/>
  <c r="D222" i="5"/>
  <c r="B160" i="5"/>
  <c r="E98" i="5"/>
  <c r="F98" i="5" s="1"/>
  <c r="D109" i="5"/>
  <c r="B97" i="5"/>
  <c r="E48" i="5"/>
  <c r="F48" i="5" s="1"/>
  <c r="D55" i="5"/>
  <c r="F44" i="5"/>
  <c r="E146" i="5"/>
  <c r="F146" i="5" s="1"/>
  <c r="B163" i="5"/>
  <c r="B162" i="5"/>
  <c r="B161" i="5"/>
  <c r="B159" i="5"/>
  <c r="B158" i="5"/>
  <c r="B157" i="5"/>
  <c r="B156" i="5"/>
  <c r="B155" i="5"/>
  <c r="B165" i="5" s="1"/>
  <c r="E91" i="5"/>
  <c r="F91" i="5" s="1"/>
  <c r="B142" i="5"/>
  <c r="B138" i="5"/>
  <c r="B134" i="5"/>
  <c r="B146" i="5" s="1"/>
  <c r="F96" i="5"/>
  <c r="B89" i="5"/>
  <c r="B88" i="5"/>
  <c r="B87" i="5"/>
  <c r="B86" i="5"/>
  <c r="B85" i="5"/>
  <c r="B84" i="5"/>
  <c r="B83" i="5"/>
  <c r="B82" i="5"/>
  <c r="B81" i="5"/>
  <c r="B80" i="5"/>
  <c r="B91" i="5" s="1"/>
  <c r="B53" i="5"/>
  <c r="B52" i="5"/>
  <c r="B51" i="5"/>
  <c r="B50" i="5"/>
  <c r="B49" i="5"/>
  <c r="B48" i="5"/>
  <c r="B44" i="5"/>
  <c r="B43" i="5"/>
  <c r="B55" i="5" s="1"/>
  <c r="B34" i="5"/>
  <c r="B30" i="5"/>
  <c r="B26" i="5"/>
  <c r="B37" i="5" s="1"/>
  <c r="F24" i="5"/>
  <c r="E19" i="5"/>
  <c r="F19" i="5" s="1"/>
  <c r="B17" i="5"/>
  <c r="B13" i="5"/>
  <c r="B9" i="5"/>
  <c r="B19" i="5" s="1"/>
  <c r="B35" i="5"/>
  <c r="B31" i="5"/>
  <c r="B27" i="5"/>
  <c r="B32" i="5"/>
  <c r="B28" i="5"/>
  <c r="B15" i="5"/>
  <c r="B11" i="5"/>
  <c r="F165" i="5" l="1"/>
  <c r="E109" i="5"/>
  <c r="F109" i="5" s="1"/>
  <c r="E55" i="5"/>
  <c r="F55" i="5" s="1"/>
  <c r="B109" i="5"/>
  <c r="F222" i="5"/>
</calcChain>
</file>

<file path=xl/sharedStrings.xml><?xml version="1.0" encoding="utf-8"?>
<sst xmlns="http://schemas.openxmlformats.org/spreadsheetml/2006/main" count="248" uniqueCount="45">
  <si>
    <t>TOTAL</t>
  </si>
  <si>
    <t>July</t>
  </si>
  <si>
    <t>May</t>
  </si>
  <si>
    <t>MONTH</t>
  </si>
  <si>
    <t>DIFF.</t>
  </si>
  <si>
    <t>% 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</si>
  <si>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</si>
  <si>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</si>
  <si>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</si>
  <si>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</si>
  <si>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</si>
  <si>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</si>
  <si>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</si>
  <si>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</si>
  <si>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</si>
  <si>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June </t>
  </si>
  <si>
    <t>2001-2002</t>
  </si>
  <si>
    <t>2000-2001</t>
  </si>
  <si>
    <t>PUBLIC SAFETY SALES TAX 01-02 AND 00-01</t>
  </si>
  <si>
    <t>PUBLIC SAFETY SALES TAX 00-01 AND 99-00</t>
  </si>
  <si>
    <t>1999-2000</t>
  </si>
  <si>
    <t>2002-03</t>
  </si>
  <si>
    <t>2002-2003</t>
  </si>
  <si>
    <t>PUBLIC SAFETY SALES TAX 02-03 AND 01-02</t>
  </si>
  <si>
    <t>2003-04</t>
  </si>
  <si>
    <t>PUBLIC SAFETY SALES TAX 03-04 AND 02-03</t>
  </si>
  <si>
    <t>2004-05</t>
  </si>
  <si>
    <t>2005-06</t>
  </si>
  <si>
    <t>PUBLIC SAFETY SALES TAX 04-05 AND 03-04</t>
  </si>
  <si>
    <r>
      <t>PUBLIC SAFETY SALES TAX DATA</t>
    </r>
    <r>
      <rPr>
        <sz val="8"/>
        <color indexed="12"/>
        <rFont val="Arial"/>
        <family val="2"/>
      </rPr>
      <t xml:space="preserve"> </t>
    </r>
  </si>
  <si>
    <t>PUBLIC SAFETY SALES TAX 05-06 AND 04-05</t>
  </si>
  <si>
    <t>2006-07</t>
  </si>
  <si>
    <t>PUBLIC SAFETY SALES TAX 06-07 AND 05-06</t>
  </si>
  <si>
    <t>2007-08</t>
  </si>
  <si>
    <t>PUBLIC SAFETY SALES TAX 07-08 AND 06-07</t>
  </si>
  <si>
    <t>2008-09</t>
  </si>
  <si>
    <t>2009-10</t>
  </si>
  <si>
    <t>PUBLIC SAFETY SALES TAX 09-10 AND 08-09</t>
  </si>
  <si>
    <t>PUBLIC SAFETY SALES TAX 08-09 AND 07-08</t>
  </si>
  <si>
    <t>2010-11</t>
  </si>
  <si>
    <t>2011-12</t>
  </si>
  <si>
    <t>PUBLIC SAFETY SALES TAX 10-11 AND 09-10</t>
  </si>
  <si>
    <t>PUBLIC SAFETY SALES TAX 11-12 AND 10-11</t>
  </si>
  <si>
    <t>PUBLIC SAFETY SALES TAX 12-13 AND 11-12</t>
  </si>
  <si>
    <t>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</si>
</sst>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40" fontId="0" fillId="0" borderId="1" xfId="0" applyNumberFormat="1" applyBorder="1" applyAlignment="1">
      <alignment horizontal="center"/>
    </xf>
    <xf numFmtId="40" fontId="0" fillId="0" borderId="2" xfId="0" applyNumberFormat="1" applyBorder="1" applyAlignment="1">
      <alignment horizontal="center"/>
    </xf>
    <xf numFmtId="0" fontId="2" fillId="2" borderId="5" xfId="0" applyFont="1" applyFill="1" applyBorder="1"/>
    <xf numFmtId="40" fontId="2" fillId="2" borderId="6" xfId="0" applyNumberFormat="1" applyFont="1" applyFill="1" applyBorder="1" applyAlignment="1">
      <alignment horizontal="center"/>
    </xf>
    <xf numFmtId="10" fontId="2" fillId="2" borderId="7" xfId="1" applyNumberFormat="1" applyFont="1" applyFill="1" applyBorder="1" applyAlignment="1">
      <alignment horizontal="center"/>
    </xf>
    <xf numFmtId="0" fontId="0" fillId="0" borderId="0" xfId="0" applyFill="1"/>
    <xf numFmtId="0" fontId="4" fillId="2" borderId="8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quotePrefix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40" fontId="0" fillId="0" borderId="11" xfId="0" applyNumberFormat="1" applyBorder="1" applyAlignment="1">
      <alignment horizontal="center"/>
    </xf>
    <xf numFmtId="10" fontId="1" fillId="0" borderId="12" xfId="1" applyNumberFormat="1" applyBorder="1" applyAlignment="1">
      <alignment horizontal="center"/>
    </xf>
    <xf numFmtId="10" fontId="1" fillId="0" borderId="13" xfId="1" applyNumberFormat="1" applyBorder="1" applyAlignment="1">
      <alignment horizontal="center"/>
    </xf>
    <xf numFmtId="40" fontId="0" fillId="0" borderId="15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40" fontId="0" fillId="0" borderId="17" xfId="0" applyNumberFormat="1" applyBorder="1" applyAlignment="1">
      <alignment horizontal="center"/>
    </xf>
    <xf numFmtId="40" fontId="0" fillId="0" borderId="18" xfId="0" applyNumberFormat="1" applyBorder="1" applyAlignment="1">
      <alignment horizontal="center"/>
    </xf>
    <xf numFmtId="0" fontId="3" fillId="2" borderId="19" xfId="0" applyFont="1" applyFill="1" applyBorder="1"/>
    <xf numFmtId="0" fontId="3" fillId="2" borderId="20" xfId="0" applyFont="1" applyFill="1" applyBorder="1"/>
    <xf numFmtId="0" fontId="0" fillId="0" borderId="14" xfId="0" applyBorder="1" applyAlignment="1">
      <alignment horizontal="center"/>
    </xf>
    <xf numFmtId="0" fontId="0" fillId="0" borderId="21" xfId="0" applyBorder="1"/>
    <xf numFmtId="0" fontId="3" fillId="2" borderId="22" xfId="0" applyFont="1" applyFill="1" applyBorder="1"/>
    <xf numFmtId="40" fontId="0" fillId="0" borderId="1" xfId="0" applyNumberFormat="1" applyFill="1" applyBorder="1" applyAlignment="1">
      <alignment horizontal="center"/>
    </xf>
    <xf numFmtId="0" fontId="4" fillId="2" borderId="23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2" fillId="2" borderId="24" xfId="0" applyFont="1" applyFill="1" applyBorder="1"/>
    <xf numFmtId="164" fontId="3" fillId="2" borderId="15" xfId="0" applyNumberFormat="1" applyFont="1" applyFill="1" applyBorder="1"/>
    <xf numFmtId="164" fontId="2" fillId="2" borderId="24" xfId="0" applyNumberFormat="1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01/02 - 00/01</a:t>
            </a:r>
          </a:p>
        </c:rich>
      </c:tx>
      <c:layout>
        <c:manualLayout>
          <c:xMode val="edge"/>
          <c:yMode val="edge"/>
          <c:x val="0.15292369563249869"/>
          <c:y val="3.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90568551589842"/>
          <c:y val="0.23571469676809564"/>
          <c:w val="0.77061525678707776"/>
          <c:h val="0.39642926274634266"/>
        </c:manualLayout>
      </c:layout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8.7465469343762068E-4"/>
                  <c:y val="-2.0636559578462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tax-'!$A$24:$A$35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'Public Safety tax-'!$F$24:$F$35</c:f>
              <c:numCache>
                <c:formatCode>0.00%</c:formatCode>
                <c:ptCount val="12"/>
                <c:pt idx="0">
                  <c:v>1.2523817686320028E-2</c:v>
                </c:pt>
                <c:pt idx="1">
                  <c:v>-1.5224582748464919E-2</c:v>
                </c:pt>
                <c:pt idx="2">
                  <c:v>-6.3749771569370756E-2</c:v>
                </c:pt>
                <c:pt idx="3">
                  <c:v>-3.0518695924975994E-2</c:v>
                </c:pt>
                <c:pt idx="4">
                  <c:v>-2.0674487495815699E-2</c:v>
                </c:pt>
                <c:pt idx="5">
                  <c:v>-1.6930599144522804E-3</c:v>
                </c:pt>
                <c:pt idx="6">
                  <c:v>-0.13770537269055044</c:v>
                </c:pt>
                <c:pt idx="7">
                  <c:v>-8.3519339641023021E-3</c:v>
                </c:pt>
                <c:pt idx="8">
                  <c:v>-5.3156399740669678E-2</c:v>
                </c:pt>
                <c:pt idx="9">
                  <c:v>1.750198420107377E-2</c:v>
                </c:pt>
                <c:pt idx="10">
                  <c:v>-1.2615765616855281E-2</c:v>
                </c:pt>
                <c:pt idx="11">
                  <c:v>-1.3169212140021459E-2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37280"/>
        <c:axId val="108739200"/>
      </c:lineChart>
      <c:catAx>
        <c:axId val="1087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01-02 Months</a:t>
                </a:r>
              </a:p>
            </c:rich>
          </c:tx>
          <c:layout>
            <c:manualLayout>
              <c:xMode val="edge"/>
              <c:yMode val="edge"/>
              <c:x val="0.47526268361882051"/>
              <c:y val="0.842858642669666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3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39200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88005997001498E-2"/>
              <c:y val="0.178571803524559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37280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12593703148422"/>
          <c:y val="0.82499999999999996"/>
          <c:w val="0.24587706146926536"/>
          <c:h val="8.9285714285714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06-07 AND 05-06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685"/>
          <c:y val="0.230769624756926"/>
          <c:w val="0.72047937756822444"/>
          <c:h val="0.52097991043609049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tax-'!$A$114:$A$125</c:f>
              <c:strCache>
                <c:ptCount val="1"/>
                <c:pt idx="0">
                  <c:v>September October November December January February March April May June  July August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8.7206049174195686E-4"/>
                  <c:y val="-2.7748104837626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tax-'!$F$114:$F$125</c:f>
              <c:numCache>
                <c:formatCode>0.00%</c:formatCode>
                <c:ptCount val="12"/>
                <c:pt idx="0">
                  <c:v>-6.9479327645081579E-2</c:v>
                </c:pt>
                <c:pt idx="1">
                  <c:v>2.1838394517491332E-2</c:v>
                </c:pt>
                <c:pt idx="2">
                  <c:v>7.8059384437168186E-2</c:v>
                </c:pt>
                <c:pt idx="3">
                  <c:v>1.370616365003792E-2</c:v>
                </c:pt>
                <c:pt idx="4">
                  <c:v>4.1984844246364304E-2</c:v>
                </c:pt>
                <c:pt idx="5">
                  <c:v>6.6429663362104499E-2</c:v>
                </c:pt>
                <c:pt idx="6">
                  <c:v>-2.035694687478945E-2</c:v>
                </c:pt>
                <c:pt idx="7">
                  <c:v>-4.7112860648267814E-2</c:v>
                </c:pt>
                <c:pt idx="8">
                  <c:v>-4.3330333118918846E-2</c:v>
                </c:pt>
                <c:pt idx="9">
                  <c:v>1.8248834207184202E-2</c:v>
                </c:pt>
                <c:pt idx="10">
                  <c:v>-2.5562462153135197E-2</c:v>
                </c:pt>
                <c:pt idx="11">
                  <c:v>2.449283145232585E-2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48224"/>
        <c:axId val="112356736"/>
      </c:lineChart>
      <c:catAx>
        <c:axId val="1117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06-07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56736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48224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936"/>
        <c:axId val="114857856"/>
      </c:lineChart>
      <c:catAx>
        <c:axId val="11485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7856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936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3032"/>
          <c:y val="0"/>
          <c:w val="0.1019490254872563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07-08 AND 06-07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685"/>
          <c:y val="0.230769624756926"/>
          <c:w val="0.72047937756822444"/>
          <c:h val="0.52097991043609049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tax-'!$A$133:$A$144</c:f>
              <c:strCache>
                <c:ptCount val="1"/>
                <c:pt idx="0">
                  <c:v>September October November December January February March April May June  July August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8.7206049174199567E-4"/>
                  <c:y val="-2.5812676057330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tax-'!$F$133:$F$144</c:f>
              <c:numCache>
                <c:formatCode>0.00%</c:formatCode>
                <c:ptCount val="12"/>
                <c:pt idx="0">
                  <c:v>-1.6806964540322922E-2</c:v>
                </c:pt>
                <c:pt idx="1">
                  <c:v>3.4682184303911914E-2</c:v>
                </c:pt>
                <c:pt idx="2">
                  <c:v>-4.604806015453753E-2</c:v>
                </c:pt>
                <c:pt idx="3">
                  <c:v>-7.0334685346853248E-2</c:v>
                </c:pt>
                <c:pt idx="4">
                  <c:v>7.1531727664389991E-2</c:v>
                </c:pt>
                <c:pt idx="5">
                  <c:v>-2.074259977164309E-2</c:v>
                </c:pt>
                <c:pt idx="6">
                  <c:v>-8.0398141232423989E-2</c:v>
                </c:pt>
                <c:pt idx="7">
                  <c:v>2.8498263651209579E-2</c:v>
                </c:pt>
                <c:pt idx="8">
                  <c:v>3.4767126805839141E-2</c:v>
                </c:pt>
                <c:pt idx="9">
                  <c:v>-4.6732613942976516E-2</c:v>
                </c:pt>
                <c:pt idx="10">
                  <c:v>-3.7230904796551133E-2</c:v>
                </c:pt>
                <c:pt idx="11">
                  <c:v>-3.2147325865902528E-2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9248"/>
        <c:axId val="112087808"/>
      </c:lineChart>
      <c:catAx>
        <c:axId val="1120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07-08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8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87808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69248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7344"/>
        <c:axId val="112139264"/>
      </c:lineChart>
      <c:catAx>
        <c:axId val="11213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3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39264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37344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3032"/>
          <c:y val="0"/>
          <c:w val="0.1019490254872563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08-09 AND 07-08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685"/>
          <c:y val="0.230769624756926"/>
          <c:w val="0.72047937756822444"/>
          <c:h val="0.52097991043609049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tax-'!$A$152:$A$163</c:f>
              <c:strCache>
                <c:ptCount val="1"/>
                <c:pt idx="0">
                  <c:v>September October November December January February March April May June  July August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0"/>
                  <c:y val="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208016038353949E-3"/>
                  <c:y val="-8.2729658792650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tax-'!$F$152:$F$163</c:f>
              <c:numCache>
                <c:formatCode>0.00%</c:formatCode>
                <c:ptCount val="12"/>
                <c:pt idx="0">
                  <c:v>-9.6503111287240175E-3</c:v>
                </c:pt>
                <c:pt idx="1">
                  <c:v>-5.9829057542200165E-2</c:v>
                </c:pt>
                <c:pt idx="2">
                  <c:v>-3.8264443394241753E-2</c:v>
                </c:pt>
                <c:pt idx="3">
                  <c:v>-7.4057086475084244E-2</c:v>
                </c:pt>
                <c:pt idx="4">
                  <c:v>-0.16104619629459493</c:v>
                </c:pt>
                <c:pt idx="5">
                  <c:v>-0.14558868644964637</c:v>
                </c:pt>
                <c:pt idx="6">
                  <c:v>-9.0087879244646951E-2</c:v>
                </c:pt>
                <c:pt idx="7">
                  <c:v>-0.20106812746814204</c:v>
                </c:pt>
                <c:pt idx="8">
                  <c:v>-0.15868566561643974</c:v>
                </c:pt>
                <c:pt idx="9">
                  <c:v>-0.20465724227316537</c:v>
                </c:pt>
                <c:pt idx="10">
                  <c:v>-0.18195715275343974</c:v>
                </c:pt>
                <c:pt idx="11">
                  <c:v>-0.21869833346372664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93536"/>
        <c:axId val="112195456"/>
      </c:lineChart>
      <c:catAx>
        <c:axId val="11219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08-09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95456"/>
        <c:scaling>
          <c:orientation val="minMax"/>
          <c:max val="0.1"/>
          <c:min val="-0.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93536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8608"/>
        <c:axId val="112238976"/>
      </c:lineChart>
      <c:catAx>
        <c:axId val="11222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38976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28608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3032"/>
          <c:y val="0"/>
          <c:w val="0.1019490254872563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09-10 AND 08-09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685"/>
          <c:y val="0.230769624756926"/>
          <c:w val="0.72047937756822444"/>
          <c:h val="0.52097991043609049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tax-'!$A$152:$A$163</c:f>
              <c:strCache>
                <c:ptCount val="1"/>
                <c:pt idx="0">
                  <c:v>September October November December January February March April May June  July August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9930244145490417E-3"/>
                  <c:y val="-4.0677966101694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7206049174199567E-4"/>
                  <c:y val="-2.635184325965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9720976581963126E-3"/>
                  <c:y val="-3.6158192090395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9790732436472349E-3"/>
                  <c:y val="4.519774011299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tax-'!$F$171:$F$182</c:f>
              <c:numCache>
                <c:formatCode>0.00%</c:formatCode>
                <c:ptCount val="12"/>
                <c:pt idx="0">
                  <c:v>-0.17357803503067579</c:v>
                </c:pt>
                <c:pt idx="1">
                  <c:v>-0.15492269942126216</c:v>
                </c:pt>
                <c:pt idx="2">
                  <c:v>-0.17794724803557851</c:v>
                </c:pt>
                <c:pt idx="3">
                  <c:v>-0.13073785069604327</c:v>
                </c:pt>
                <c:pt idx="4">
                  <c:v>3.4372582376359963E-2</c:v>
                </c:pt>
                <c:pt idx="5">
                  <c:v>-3.4554409115450463E-2</c:v>
                </c:pt>
                <c:pt idx="6">
                  <c:v>8.5757461634238405E-2</c:v>
                </c:pt>
                <c:pt idx="7">
                  <c:v>3.8793229645551333E-2</c:v>
                </c:pt>
                <c:pt idx="8">
                  <c:v>1.4093008564156803E-2</c:v>
                </c:pt>
                <c:pt idx="9">
                  <c:v>6.0140593324214016E-2</c:v>
                </c:pt>
                <c:pt idx="10">
                  <c:v>6.0308784825203895E-2</c:v>
                </c:pt>
                <c:pt idx="11">
                  <c:v>5.1790951748058575E-2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75872"/>
        <c:axId val="114977792"/>
      </c:lineChart>
      <c:catAx>
        <c:axId val="11497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09-10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7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77792"/>
        <c:scaling>
          <c:orientation val="minMax"/>
          <c:max val="0.1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75872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6848"/>
        <c:axId val="117134848"/>
      </c:lineChart>
      <c:catAx>
        <c:axId val="11500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3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34848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6848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3032"/>
          <c:y val="0"/>
          <c:w val="0.1019490254872563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10-11 AND 09-10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685"/>
          <c:y val="0.230769624756926"/>
          <c:w val="0.72047937756822444"/>
          <c:h val="0.52097991043609049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tax-'!$A$190:$A$201</c:f>
              <c:strCache>
                <c:ptCount val="1"/>
                <c:pt idx="0">
                  <c:v>September October November December January February March April May June  July August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720976581963126E-3"/>
                  <c:y val="-2.711864406779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538358839160515E-17"/>
                  <c:y val="2.2598870056497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930244145490781E-3"/>
                  <c:y val="-4.0677966101694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790732436472349E-3"/>
                  <c:y val="-2.2598870056497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208016038353949E-3"/>
                  <c:y val="-8.27260999154766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930244145490781E-3"/>
                  <c:y val="1.3559322033898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2598870056497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930244145490782E-2"/>
                  <c:y val="3.6158192090395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tax-'!$F$190:$F$201</c:f>
              <c:numCache>
                <c:formatCode>0.00%</c:formatCode>
                <c:ptCount val="12"/>
                <c:pt idx="0">
                  <c:v>6.1010535969662641E-5</c:v>
                </c:pt>
                <c:pt idx="1">
                  <c:v>-4.57188170224649E-3</c:v>
                </c:pt>
                <c:pt idx="2">
                  <c:v>3.8003110067537489E-2</c:v>
                </c:pt>
                <c:pt idx="3">
                  <c:v>7.9411701444670017E-3</c:v>
                </c:pt>
                <c:pt idx="4">
                  <c:v>-7.4214446294979669E-2</c:v>
                </c:pt>
                <c:pt idx="5">
                  <c:v>5.5489706844923346E-2</c:v>
                </c:pt>
                <c:pt idx="6">
                  <c:v>0.21182555256120045</c:v>
                </c:pt>
                <c:pt idx="7">
                  <c:v>7.2974803336624205E-2</c:v>
                </c:pt>
                <c:pt idx="8">
                  <c:v>4.110224452791196E-2</c:v>
                </c:pt>
                <c:pt idx="9">
                  <c:v>0.10026504863511276</c:v>
                </c:pt>
                <c:pt idx="10">
                  <c:v>2.7615370812566306E-2</c:v>
                </c:pt>
                <c:pt idx="11">
                  <c:v>0.10301030398298733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76576"/>
        <c:axId val="117182848"/>
      </c:lineChart>
      <c:catAx>
        <c:axId val="11717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10-11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82848"/>
        <c:scaling>
          <c:orientation val="minMax"/>
          <c:max val="0.30000000000000004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76576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20096"/>
        <c:axId val="117222016"/>
      </c:lineChart>
      <c:catAx>
        <c:axId val="11722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22016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20096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301"/>
          <c:y val="0"/>
          <c:w val="0.1019490254872564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02-03 AND 01-02</a:t>
            </a:r>
          </a:p>
        </c:rich>
      </c:tx>
      <c:layout>
        <c:manualLayout>
          <c:xMode val="edge"/>
          <c:yMode val="edge"/>
          <c:x val="0.15269461077844312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62275449101795"/>
          <c:y val="0.23655996779782634"/>
          <c:w val="0.72005988023952094"/>
          <c:h val="0.39426661299637727"/>
        </c:manualLayout>
      </c:layout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6.2394895248882689E-5"/>
                  <c:y val="-2.0566565172377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tax-'!$A$42:$A$53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'Public Safety tax-'!$F$42:$F$53</c:f>
              <c:numCache>
                <c:formatCode>0.00%</c:formatCode>
                <c:ptCount val="12"/>
                <c:pt idx="0">
                  <c:v>-3.5178544513047923E-2</c:v>
                </c:pt>
                <c:pt idx="1">
                  <c:v>1.7385070255752949E-2</c:v>
                </c:pt>
                <c:pt idx="2">
                  <c:v>1.9604001060215853E-2</c:v>
                </c:pt>
                <c:pt idx="3">
                  <c:v>-1.9340205468835088E-2</c:v>
                </c:pt>
                <c:pt idx="4">
                  <c:v>4.0411235933195802E-2</c:v>
                </c:pt>
                <c:pt idx="5">
                  <c:v>4.9949277828861466E-2</c:v>
                </c:pt>
                <c:pt idx="6">
                  <c:v>5.7123563410523312E-2</c:v>
                </c:pt>
                <c:pt idx="7">
                  <c:v>4.2237910035850479E-2</c:v>
                </c:pt>
                <c:pt idx="8">
                  <c:v>4.1985065150252923E-2</c:v>
                </c:pt>
                <c:pt idx="9">
                  <c:v>-3.9415291340219273E-3</c:v>
                </c:pt>
                <c:pt idx="10">
                  <c:v>-4.3325045719808412E-3</c:v>
                </c:pt>
                <c:pt idx="11">
                  <c:v>9.0518255266119438E-2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60448"/>
        <c:axId val="108787200"/>
      </c:lineChart>
      <c:catAx>
        <c:axId val="10876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layout>
            <c:manualLayout>
              <c:xMode val="edge"/>
              <c:yMode val="edge"/>
              <c:x val="0.44910179640718562"/>
              <c:y val="0.842296917186426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87200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52095808383235E-2"/>
              <c:y val="0.179212222128147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60448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50299401197606"/>
          <c:y val="0.82078853046594979"/>
          <c:w val="0.24550898203592819"/>
          <c:h val="8.96057347670250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11-12 AND 10-11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699"/>
          <c:y val="0.23076962475692606"/>
          <c:w val="0.72047937756822467"/>
          <c:h val="0.52097991043609082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tax-'!$A$209:$A$220</c:f>
              <c:strCache>
                <c:ptCount val="1"/>
                <c:pt idx="0">
                  <c:v>September October November December January February March April May June  July August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944195316392625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9651220727454276E-3"/>
                  <c:y val="1.3559322033898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711864406779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930244145490781E-3"/>
                  <c:y val="-1.3559322033898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7206049174199643E-4"/>
                  <c:y val="-2.635184325965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9930244145490781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860488290981565E-2"/>
                  <c:y val="5.4237288135593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tax-'!$F$209:$F$220</c:f>
              <c:numCache>
                <c:formatCode>0.00%</c:formatCode>
                <c:ptCount val="12"/>
                <c:pt idx="0">
                  <c:v>0.10898803347741187</c:v>
                </c:pt>
                <c:pt idx="1">
                  <c:v>0.13173367363083938</c:v>
                </c:pt>
                <c:pt idx="2">
                  <c:v>0.15024994325919863</c:v>
                </c:pt>
                <c:pt idx="3">
                  <c:v>0.29571141735352291</c:v>
                </c:pt>
                <c:pt idx="4">
                  <c:v>1.058037083064999E-2</c:v>
                </c:pt>
                <c:pt idx="5">
                  <c:v>0.11555722991568744</c:v>
                </c:pt>
                <c:pt idx="6">
                  <c:v>-0.17240879860143191</c:v>
                </c:pt>
                <c:pt idx="7">
                  <c:v>0.15594120437575307</c:v>
                </c:pt>
                <c:pt idx="8">
                  <c:v>0.11876060238294155</c:v>
                </c:pt>
                <c:pt idx="9">
                  <c:v>5.9857283768211422E-2</c:v>
                </c:pt>
                <c:pt idx="10">
                  <c:v>0.15166802186074571</c:v>
                </c:pt>
                <c:pt idx="11">
                  <c:v>0.12731426961745179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80768"/>
        <c:axId val="117282688"/>
      </c:lineChart>
      <c:catAx>
        <c:axId val="11728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11-12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8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82688"/>
        <c:scaling>
          <c:orientation val="minMax"/>
          <c:max val="0.30000000000000004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80768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9584"/>
        <c:axId val="118501760"/>
      </c:lineChart>
      <c:catAx>
        <c:axId val="11849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0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01760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99584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2988"/>
          <c:y val="0"/>
          <c:w val="0.10194902548725643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12-13 AND 11-12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71"/>
          <c:y val="0.23076962475692611"/>
          <c:w val="0.72047937756822489"/>
          <c:h val="0.52097991043609104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tax-'!$A$228:$A$239</c:f>
              <c:strCache>
                <c:ptCount val="1"/>
                <c:pt idx="0">
                  <c:v>September October November December January February March April May June  July August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930244145490781E-3"/>
                  <c:y val="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9790732436471985E-3"/>
                  <c:y val="-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9860488290981563E-3"/>
                  <c:y val="1.3559322033898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790732436472349E-3"/>
                  <c:y val="4.5197740112994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674666227259709E-2"/>
                  <c:y val="5.952400017794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951170901843548E-2"/>
                  <c:y val="-7.2316384180790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9790732436472349E-3"/>
                  <c:y val="-1.3559322033898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9.9651220727453912E-3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1853512705530643E-2"/>
                  <c:y val="-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tax-'!$F$228:$F$239</c:f>
              <c:numCache>
                <c:formatCode>0.00%</c:formatCode>
                <c:ptCount val="12"/>
                <c:pt idx="0">
                  <c:v>8.166259637612118E-2</c:v>
                </c:pt>
                <c:pt idx="1">
                  <c:v>0.10039376627813516</c:v>
                </c:pt>
                <c:pt idx="2">
                  <c:v>8.7787823009784979E-2</c:v>
                </c:pt>
                <c:pt idx="3">
                  <c:v>-4.6722437000122949E-2</c:v>
                </c:pt>
                <c:pt idx="4">
                  <c:v>0.21562428286131488</c:v>
                </c:pt>
                <c:pt idx="5">
                  <c:v>0.12880547899434971</c:v>
                </c:pt>
                <c:pt idx="6">
                  <c:v>8.2458630046562828E-2</c:v>
                </c:pt>
                <c:pt idx="7">
                  <c:v>2.6174274577250627E-2</c:v>
                </c:pt>
                <c:pt idx="8">
                  <c:v>6.1718388077528608E-2</c:v>
                </c:pt>
                <c:pt idx="9">
                  <c:v>5.8792041395699747E-2</c:v>
                </c:pt>
                <c:pt idx="10">
                  <c:v>-1.0837697437008516E-3</c:v>
                </c:pt>
                <c:pt idx="11">
                  <c:v>7.9672707200288129E-2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24704"/>
        <c:axId val="118426624"/>
      </c:lineChart>
      <c:catAx>
        <c:axId val="11842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12-13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426624"/>
        <c:scaling>
          <c:orientation val="minMax"/>
          <c:max val="0.30000000000000004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24704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09856"/>
        <c:axId val="109220224"/>
      </c:lineChart>
      <c:catAx>
        <c:axId val="10920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2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20224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09856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3032"/>
          <c:y val="0"/>
          <c:w val="0.1019490254872563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00-01 AND 99-00</a:t>
            </a:r>
          </a:p>
        </c:rich>
      </c:tx>
      <c:layout>
        <c:manualLayout>
          <c:xMode val="edge"/>
          <c:yMode val="edge"/>
          <c:x val="0.15269461077844312"/>
          <c:y val="3.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62275449101795"/>
          <c:y val="0.23571469676809564"/>
          <c:w val="0.72005988023952094"/>
          <c:h val="0.39642926274634266"/>
        </c:manualLayout>
      </c:layout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6.2394895248882689E-5"/>
                  <c:y val="-1.9616112810579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tax-'!$A$6:$A$17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'Public Safety tax-'!$F$6:$F$17</c:f>
              <c:numCache>
                <c:formatCode>0.00%</c:formatCode>
                <c:ptCount val="12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  <c:pt idx="11">
                  <c:v>2.9488009893756613E-2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66144"/>
        <c:axId val="111780608"/>
      </c:lineChart>
      <c:catAx>
        <c:axId val="1117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00-01 Months</a:t>
                </a:r>
              </a:p>
            </c:rich>
          </c:tx>
          <c:layout>
            <c:manualLayout>
              <c:xMode val="edge"/>
              <c:yMode val="edge"/>
              <c:x val="0.44910179640718562"/>
              <c:y val="0.842858642669666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80608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52095808383235E-2"/>
              <c:y val="0.178571803524559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66144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50299401197606"/>
          <c:y val="0.8214285714285714"/>
          <c:w val="0.24550898203592819"/>
          <c:h val="8.9285714285714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03-04 AND 02-03</a:t>
            </a:r>
          </a:p>
        </c:rich>
      </c:tx>
      <c:layout>
        <c:manualLayout>
          <c:xMode val="edge"/>
          <c:yMode val="edge"/>
          <c:x val="0.1526946107784431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62275449101795"/>
          <c:y val="0.23157974088452879"/>
          <c:w val="0.72005988023952094"/>
          <c:h val="0.40701893852432336"/>
        </c:manualLayout>
      </c:layout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6.2394895248848265E-5"/>
                  <c:y val="-2.2831777010421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tax-'!$A$60:$A$71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'Public Safety tax-'!$F$60:$F$71</c:f>
              <c:numCache>
                <c:formatCode>0.00%</c:formatCode>
                <c:ptCount val="12"/>
                <c:pt idx="0">
                  <c:v>7.4465566679964401E-2</c:v>
                </c:pt>
                <c:pt idx="1">
                  <c:v>3.0112118916252692E-2</c:v>
                </c:pt>
                <c:pt idx="2">
                  <c:v>3.5343446093040846E-2</c:v>
                </c:pt>
                <c:pt idx="3">
                  <c:v>0.12569732036311715</c:v>
                </c:pt>
                <c:pt idx="4">
                  <c:v>5.1109747358360949E-2</c:v>
                </c:pt>
                <c:pt idx="5">
                  <c:v>-3.9799952492726429E-2</c:v>
                </c:pt>
                <c:pt idx="6">
                  <c:v>-1.2644750702720966E-2</c:v>
                </c:pt>
                <c:pt idx="7">
                  <c:v>-0.16763777864943066</c:v>
                </c:pt>
                <c:pt idx="8">
                  <c:v>0.1213613711231462</c:v>
                </c:pt>
                <c:pt idx="9">
                  <c:v>0.45371481739204034</c:v>
                </c:pt>
                <c:pt idx="10">
                  <c:v>6.9736413956670601E-2</c:v>
                </c:pt>
                <c:pt idx="11">
                  <c:v>0.11799786876011707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22720"/>
        <c:axId val="111828992"/>
      </c:lineChart>
      <c:catAx>
        <c:axId val="11182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03-04 Months</a:t>
                </a:r>
              </a:p>
            </c:rich>
          </c:tx>
          <c:layout>
            <c:manualLayout>
              <c:xMode val="edge"/>
              <c:yMode val="edge"/>
              <c:x val="0.44910179640718562"/>
              <c:y val="0.84561698208776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28992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52095808383235E-2"/>
              <c:y val="0.185965649030713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22720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50299401197606"/>
          <c:y val="0.82456140350877194"/>
          <c:w val="0.24550898203592819"/>
          <c:h val="8.77192982456140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04-05 AND 03-04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685"/>
          <c:y val="0.230769624756926"/>
          <c:w val="0.72047937756822444"/>
          <c:h val="0.52097991043609049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tax-'!$F$77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8.7206049174196314E-4"/>
                  <c:y val="-2.5885508517383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tax-'!$F$78:$F$89</c:f>
              <c:numCache>
                <c:formatCode>0.00%</c:formatCode>
                <c:ptCount val="12"/>
                <c:pt idx="0">
                  <c:v>8.3404846075348954E-2</c:v>
                </c:pt>
                <c:pt idx="1">
                  <c:v>8.8364065138119577E-2</c:v>
                </c:pt>
                <c:pt idx="2">
                  <c:v>2.7792639403491613E-2</c:v>
                </c:pt>
                <c:pt idx="3">
                  <c:v>8.703151883013488E-2</c:v>
                </c:pt>
                <c:pt idx="4">
                  <c:v>0.13135706664637556</c:v>
                </c:pt>
                <c:pt idx="5">
                  <c:v>0.17418390273718717</c:v>
                </c:pt>
                <c:pt idx="6">
                  <c:v>4.8263147097093284E-2</c:v>
                </c:pt>
                <c:pt idx="7">
                  <c:v>0.49697991756861548</c:v>
                </c:pt>
                <c:pt idx="8">
                  <c:v>-5.947651474127979E-3</c:v>
                </c:pt>
                <c:pt idx="9">
                  <c:v>-0.11047508987662331</c:v>
                </c:pt>
                <c:pt idx="10">
                  <c:v>0.17962598528656235</c:v>
                </c:pt>
                <c:pt idx="11">
                  <c:v>-6.859001823285496E-2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63936"/>
        <c:axId val="112265856"/>
      </c:lineChart>
      <c:catAx>
        <c:axId val="1122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04-05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65856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63936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41979057550535"/>
          <c:y val="0.86014132848778513"/>
          <c:w val="6.4275194300264071E-2"/>
          <c:h val="8.39160839160839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1200"/>
        <c:axId val="112309760"/>
      </c:lineChart>
      <c:catAx>
        <c:axId val="1122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09760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91200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3032"/>
          <c:y val="0"/>
          <c:w val="0.1019490254872563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05-06 AND 04-05</a:t>
            </a:r>
          </a:p>
        </c:rich>
      </c:tx>
      <c:layout>
        <c:manualLayout>
          <c:xMode val="edge"/>
          <c:yMode val="edge"/>
          <c:x val="0.15097175633314894"/>
          <c:y val="1.748251748251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34108210289685"/>
          <c:y val="0.230769624756926"/>
          <c:w val="0.72047937756822444"/>
          <c:h val="0.52097991043609049"/>
        </c:manualLayout>
      </c:layout>
      <c:lineChart>
        <c:grouping val="stacked"/>
        <c:varyColors val="0"/>
        <c:ser>
          <c:idx val="0"/>
          <c:order val="0"/>
          <c:tx>
            <c:strRef>
              <c:f>'Public Safety tax-'!$F$95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8.7206049174199567E-4"/>
                  <c:y val="-2.822605208722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'Public Safety tax-'!$F$96:$F$107</c:f>
              <c:numCache>
                <c:formatCode>0.00%</c:formatCode>
                <c:ptCount val="12"/>
                <c:pt idx="0">
                  <c:v>0.18326519241397976</c:v>
                </c:pt>
                <c:pt idx="1">
                  <c:v>8.3960860383432312E-2</c:v>
                </c:pt>
                <c:pt idx="2">
                  <c:v>0.1202606020020289</c:v>
                </c:pt>
                <c:pt idx="3">
                  <c:v>0.13558656211184134</c:v>
                </c:pt>
                <c:pt idx="4">
                  <c:v>-3.4071845413293382E-2</c:v>
                </c:pt>
                <c:pt idx="5">
                  <c:v>2.6962044350070748E-2</c:v>
                </c:pt>
                <c:pt idx="6">
                  <c:v>0.22465451854060356</c:v>
                </c:pt>
                <c:pt idx="7">
                  <c:v>2.8917962735528296E-2</c:v>
                </c:pt>
                <c:pt idx="8">
                  <c:v>9.4536459760719796E-2</c:v>
                </c:pt>
                <c:pt idx="9">
                  <c:v>-2.8981021904708304E-2</c:v>
                </c:pt>
                <c:pt idx="10">
                  <c:v>6.4604299212697877E-2</c:v>
                </c:pt>
                <c:pt idx="11">
                  <c:v>0.1339948467587237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4512"/>
        <c:axId val="114794880"/>
      </c:lineChart>
      <c:catAx>
        <c:axId val="11478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05-06 Months</a:t>
                </a:r>
              </a:p>
            </c:rich>
          </c:tx>
          <c:layout>
            <c:manualLayout>
              <c:xMode val="edge"/>
              <c:yMode val="edge"/>
              <c:x val="0.44992588930867944"/>
              <c:y val="0.8461553145017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94880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24125910834572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84512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41979057550535"/>
          <c:y val="0.86014132848778513"/>
          <c:w val="6.4275194300264071E-2"/>
          <c:h val="8.39160839160839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Public Safety 1/2 cent Sales tax - </a:t>
            </a:r>
            <a:r>
              <a:rPr lang="en-US" sz="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Monthly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Variance Comparison 02/03 - 01/02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Percent Variance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'Public Safety tax-'!$A$24:$A$34</c:f>
              <c:strCache>
                <c:ptCount val="11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 </c:v>
                </c:pt>
                <c:pt idx="10">
                  <c:v>July</c:v>
                </c:pt>
              </c:strCache>
            </c:strRef>
          </c:cat>
          <c:val>
            <c:numRef>
              <c:f>'Public Safety tax-'!$F$6:$F$16</c:f>
              <c:numCache>
                <c:formatCode>0.00%</c:formatCode>
                <c:ptCount val="11"/>
                <c:pt idx="0">
                  <c:v>0.20050785951663166</c:v>
                </c:pt>
                <c:pt idx="1">
                  <c:v>6.3828415643033778E-2</c:v>
                </c:pt>
                <c:pt idx="2">
                  <c:v>0.17088675925736876</c:v>
                </c:pt>
                <c:pt idx="3">
                  <c:v>0.17691738245927291</c:v>
                </c:pt>
                <c:pt idx="4">
                  <c:v>1.7303728936817881E-2</c:v>
                </c:pt>
                <c:pt idx="5">
                  <c:v>1.860940358612577E-2</c:v>
                </c:pt>
                <c:pt idx="6">
                  <c:v>0.19588678284985814</c:v>
                </c:pt>
                <c:pt idx="7">
                  <c:v>1.6395027561978477E-2</c:v>
                </c:pt>
                <c:pt idx="8">
                  <c:v>9.6060596605242701E-2</c:v>
                </c:pt>
                <c:pt idx="9">
                  <c:v>1.7072186551558598E-3</c:v>
                </c:pt>
                <c:pt idx="10">
                  <c:v>-2.6445009959620651E-3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37664"/>
        <c:axId val="112339584"/>
      </c:lineChart>
      <c:catAx>
        <c:axId val="11233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FY 02-03 Months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3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39584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Variance between 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37664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5772113943032"/>
          <c:y val="0"/>
          <c:w val="0.1019490254872563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20</xdr:row>
      <xdr:rowOff>28575</xdr:rowOff>
    </xdr:from>
    <xdr:to>
      <xdr:col>16</xdr:col>
      <xdr:colOff>342900</xdr:colOff>
      <xdr:row>36</xdr:row>
      <xdr:rowOff>85725</xdr:rowOff>
    </xdr:to>
    <xdr:graphicFrame macro="">
      <xdr:nvGraphicFramePr>
        <xdr:cNvPr id="118008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37</xdr:row>
      <xdr:rowOff>9525</xdr:rowOff>
    </xdr:from>
    <xdr:to>
      <xdr:col>16</xdr:col>
      <xdr:colOff>342900</xdr:colOff>
      <xdr:row>53</xdr:row>
      <xdr:rowOff>123825</xdr:rowOff>
    </xdr:to>
    <xdr:graphicFrame macro="">
      <xdr:nvGraphicFramePr>
        <xdr:cNvPr id="118008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78</xdr:row>
      <xdr:rowOff>0</xdr:rowOff>
    </xdr:from>
    <xdr:to>
      <xdr:col>16</xdr:col>
      <xdr:colOff>342900</xdr:colOff>
      <xdr:row>78</xdr:row>
      <xdr:rowOff>0</xdr:rowOff>
    </xdr:to>
    <xdr:graphicFrame macro="">
      <xdr:nvGraphicFramePr>
        <xdr:cNvPr id="1180080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</xdr:colOff>
      <xdr:row>1</xdr:row>
      <xdr:rowOff>9525</xdr:rowOff>
    </xdr:from>
    <xdr:to>
      <xdr:col>16</xdr:col>
      <xdr:colOff>342900</xdr:colOff>
      <xdr:row>17</xdr:row>
      <xdr:rowOff>123825</xdr:rowOff>
    </xdr:to>
    <xdr:graphicFrame macro="">
      <xdr:nvGraphicFramePr>
        <xdr:cNvPr id="1180080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</xdr:colOff>
      <xdr:row>56</xdr:row>
      <xdr:rowOff>19050</xdr:rowOff>
    </xdr:from>
    <xdr:to>
      <xdr:col>16</xdr:col>
      <xdr:colOff>342900</xdr:colOff>
      <xdr:row>72</xdr:row>
      <xdr:rowOff>142875</xdr:rowOff>
    </xdr:to>
    <xdr:graphicFrame macro="">
      <xdr:nvGraphicFramePr>
        <xdr:cNvPr id="11800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</xdr:colOff>
      <xdr:row>74</xdr:row>
      <xdr:rowOff>9525</xdr:rowOff>
    </xdr:from>
    <xdr:to>
      <xdr:col>16</xdr:col>
      <xdr:colOff>342900</xdr:colOff>
      <xdr:row>90</xdr:row>
      <xdr:rowOff>114300</xdr:rowOff>
    </xdr:to>
    <xdr:graphicFrame macro="">
      <xdr:nvGraphicFramePr>
        <xdr:cNvPr id="118008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85725</xdr:colOff>
      <xdr:row>96</xdr:row>
      <xdr:rowOff>0</xdr:rowOff>
    </xdr:from>
    <xdr:to>
      <xdr:col>16</xdr:col>
      <xdr:colOff>342900</xdr:colOff>
      <xdr:row>96</xdr:row>
      <xdr:rowOff>0</xdr:rowOff>
    </xdr:to>
    <xdr:graphicFrame macro="">
      <xdr:nvGraphicFramePr>
        <xdr:cNvPr id="118008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66675</xdr:colOff>
      <xdr:row>92</xdr:row>
      <xdr:rowOff>9525</xdr:rowOff>
    </xdr:from>
    <xdr:to>
      <xdr:col>16</xdr:col>
      <xdr:colOff>342900</xdr:colOff>
      <xdr:row>108</xdr:row>
      <xdr:rowOff>114300</xdr:rowOff>
    </xdr:to>
    <xdr:graphicFrame macro="">
      <xdr:nvGraphicFramePr>
        <xdr:cNvPr id="118008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85725</xdr:colOff>
      <xdr:row>114</xdr:row>
      <xdr:rowOff>0</xdr:rowOff>
    </xdr:from>
    <xdr:to>
      <xdr:col>16</xdr:col>
      <xdr:colOff>342900</xdr:colOff>
      <xdr:row>114</xdr:row>
      <xdr:rowOff>0</xdr:rowOff>
    </xdr:to>
    <xdr:graphicFrame macro="">
      <xdr:nvGraphicFramePr>
        <xdr:cNvPr id="1180081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66675</xdr:colOff>
      <xdr:row>110</xdr:row>
      <xdr:rowOff>9525</xdr:rowOff>
    </xdr:from>
    <xdr:to>
      <xdr:col>16</xdr:col>
      <xdr:colOff>342900</xdr:colOff>
      <xdr:row>126</xdr:row>
      <xdr:rowOff>114300</xdr:rowOff>
    </xdr:to>
    <xdr:graphicFrame macro="">
      <xdr:nvGraphicFramePr>
        <xdr:cNvPr id="1180081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85725</xdr:colOff>
      <xdr:row>133</xdr:row>
      <xdr:rowOff>0</xdr:rowOff>
    </xdr:from>
    <xdr:to>
      <xdr:col>16</xdr:col>
      <xdr:colOff>342900</xdr:colOff>
      <xdr:row>133</xdr:row>
      <xdr:rowOff>0</xdr:rowOff>
    </xdr:to>
    <xdr:graphicFrame macro="">
      <xdr:nvGraphicFramePr>
        <xdr:cNvPr id="1180081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66675</xdr:colOff>
      <xdr:row>129</xdr:row>
      <xdr:rowOff>9525</xdr:rowOff>
    </xdr:from>
    <xdr:to>
      <xdr:col>16</xdr:col>
      <xdr:colOff>342900</xdr:colOff>
      <xdr:row>145</xdr:row>
      <xdr:rowOff>114300</xdr:rowOff>
    </xdr:to>
    <xdr:graphicFrame macro="">
      <xdr:nvGraphicFramePr>
        <xdr:cNvPr id="1180081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85725</xdr:colOff>
      <xdr:row>152</xdr:row>
      <xdr:rowOff>0</xdr:rowOff>
    </xdr:from>
    <xdr:to>
      <xdr:col>16</xdr:col>
      <xdr:colOff>342900</xdr:colOff>
      <xdr:row>152</xdr:row>
      <xdr:rowOff>0</xdr:rowOff>
    </xdr:to>
    <xdr:graphicFrame macro="">
      <xdr:nvGraphicFramePr>
        <xdr:cNvPr id="1180081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66675</xdr:colOff>
      <xdr:row>148</xdr:row>
      <xdr:rowOff>9525</xdr:rowOff>
    </xdr:from>
    <xdr:to>
      <xdr:col>16</xdr:col>
      <xdr:colOff>342900</xdr:colOff>
      <xdr:row>164</xdr:row>
      <xdr:rowOff>114300</xdr:rowOff>
    </xdr:to>
    <xdr:graphicFrame macro="">
      <xdr:nvGraphicFramePr>
        <xdr:cNvPr id="1180081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85725</xdr:colOff>
      <xdr:row>171</xdr:row>
      <xdr:rowOff>0</xdr:rowOff>
    </xdr:from>
    <xdr:to>
      <xdr:col>16</xdr:col>
      <xdr:colOff>342900</xdr:colOff>
      <xdr:row>171</xdr:row>
      <xdr:rowOff>0</xdr:rowOff>
    </xdr:to>
    <xdr:graphicFrame macro="">
      <xdr:nvGraphicFramePr>
        <xdr:cNvPr id="1180081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66675</xdr:colOff>
      <xdr:row>167</xdr:row>
      <xdr:rowOff>9525</xdr:rowOff>
    </xdr:from>
    <xdr:to>
      <xdr:col>16</xdr:col>
      <xdr:colOff>342900</xdr:colOff>
      <xdr:row>183</xdr:row>
      <xdr:rowOff>114300</xdr:rowOff>
    </xdr:to>
    <xdr:graphicFrame macro="">
      <xdr:nvGraphicFramePr>
        <xdr:cNvPr id="1180081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85725</xdr:colOff>
      <xdr:row>190</xdr:row>
      <xdr:rowOff>0</xdr:rowOff>
    </xdr:from>
    <xdr:to>
      <xdr:col>16</xdr:col>
      <xdr:colOff>342900</xdr:colOff>
      <xdr:row>190</xdr:row>
      <xdr:rowOff>0</xdr:rowOff>
    </xdr:to>
    <xdr:graphicFrame macro="">
      <xdr:nvGraphicFramePr>
        <xdr:cNvPr id="1180082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66675</xdr:colOff>
      <xdr:row>186</xdr:row>
      <xdr:rowOff>9525</xdr:rowOff>
    </xdr:from>
    <xdr:to>
      <xdr:col>16</xdr:col>
      <xdr:colOff>342900</xdr:colOff>
      <xdr:row>202</xdr:row>
      <xdr:rowOff>114300</xdr:rowOff>
    </xdr:to>
    <xdr:graphicFrame macro="">
      <xdr:nvGraphicFramePr>
        <xdr:cNvPr id="1180082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85725</xdr:colOff>
      <xdr:row>209</xdr:row>
      <xdr:rowOff>0</xdr:rowOff>
    </xdr:from>
    <xdr:to>
      <xdr:col>16</xdr:col>
      <xdr:colOff>342900</xdr:colOff>
      <xdr:row>209</xdr:row>
      <xdr:rowOff>0</xdr:rowOff>
    </xdr:to>
    <xdr:graphicFrame macro="">
      <xdr:nvGraphicFramePr>
        <xdr:cNvPr id="1180082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66675</xdr:colOff>
      <xdr:row>205</xdr:row>
      <xdr:rowOff>9525</xdr:rowOff>
    </xdr:from>
    <xdr:to>
      <xdr:col>16</xdr:col>
      <xdr:colOff>342900</xdr:colOff>
      <xdr:row>221</xdr:row>
      <xdr:rowOff>114300</xdr:rowOff>
    </xdr:to>
    <xdr:graphicFrame macro="">
      <xdr:nvGraphicFramePr>
        <xdr:cNvPr id="1180082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85725</xdr:colOff>
      <xdr:row>228</xdr:row>
      <xdr:rowOff>0</xdr:rowOff>
    </xdr:from>
    <xdr:to>
      <xdr:col>16</xdr:col>
      <xdr:colOff>342900</xdr:colOff>
      <xdr:row>228</xdr:row>
      <xdr:rowOff>0</xdr:rowOff>
    </xdr:to>
    <xdr:graphicFrame macro="">
      <xdr:nvGraphicFramePr>
        <xdr:cNvPr id="1180082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66675</xdr:colOff>
      <xdr:row>224</xdr:row>
      <xdr:rowOff>9525</xdr:rowOff>
    </xdr:from>
    <xdr:to>
      <xdr:col>16</xdr:col>
      <xdr:colOff>342900</xdr:colOff>
      <xdr:row>240</xdr:row>
      <xdr:rowOff>114300</xdr:rowOff>
    </xdr:to>
    <xdr:graphicFrame macro="">
      <xdr:nvGraphicFramePr>
        <xdr:cNvPr id="1180082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tabSelected="1" topLeftCell="A213" zoomScaleNormal="100" workbookViewId="0">
      <selection activeCell="D239" sqref="D239"/>
    </sheetView>
  </sheetViews>
  <sheetFormatPr defaultRowHeight="13.2" x14ac:dyDescent="0.25"/>
  <cols>
    <col min="1" max="1" width="12.5546875" bestFit="1" customWidth="1"/>
    <col min="2" max="2" width="12.5546875" customWidth="1"/>
    <col min="3" max="3" width="16" style="2" customWidth="1"/>
    <col min="4" max="4" width="15.88671875" style="2" customWidth="1"/>
    <col min="5" max="5" width="15.109375" style="2" customWidth="1"/>
    <col min="6" max="6" width="12.5546875" style="2" customWidth="1"/>
  </cols>
  <sheetData>
    <row r="1" spans="1:6" ht="17.399999999999999" x14ac:dyDescent="0.3">
      <c r="A1" s="37" t="s">
        <v>29</v>
      </c>
      <c r="B1" s="37"/>
      <c r="C1" s="37"/>
      <c r="D1" s="37"/>
      <c r="E1" s="37"/>
      <c r="F1" s="37"/>
    </row>
    <row r="2" spans="1:6" ht="9.75" customHeight="1" thickBot="1" x14ac:dyDescent="0.3"/>
    <row r="3" spans="1:6" s="8" customFormat="1" x14ac:dyDescent="0.25">
      <c r="A3" s="34" t="s">
        <v>19</v>
      </c>
      <c r="B3" s="35"/>
      <c r="C3" s="35"/>
      <c r="D3" s="35"/>
      <c r="E3" s="35"/>
      <c r="F3" s="36"/>
    </row>
    <row r="4" spans="1:6" x14ac:dyDescent="0.25">
      <c r="A4" s="9" t="s">
        <v>3</v>
      </c>
      <c r="B4" s="28"/>
      <c r="C4" s="10" t="s">
        <v>17</v>
      </c>
      <c r="D4" s="10" t="s">
        <v>20</v>
      </c>
      <c r="E4" s="10" t="s">
        <v>4</v>
      </c>
      <c r="F4" s="11" t="s">
        <v>5</v>
      </c>
    </row>
    <row r="5" spans="1:6" x14ac:dyDescent="0.25">
      <c r="A5" s="25"/>
      <c r="B5" s="1"/>
      <c r="F5" s="24"/>
    </row>
    <row r="6" spans="1:6" x14ac:dyDescent="0.25">
      <c r="A6" s="12" t="s">
        <v>7</v>
      </c>
      <c r="B6" s="32">
        <f>C6/$C$19</f>
        <v>7.8715749960385356E-2</v>
      </c>
      <c r="C6" s="3">
        <v>179695182.91999999</v>
      </c>
      <c r="D6" s="3">
        <v>149682637.63999999</v>
      </c>
      <c r="E6" s="3">
        <f t="shared" ref="E6:E18" si="0">IF(SUM(C6-D6)=0," ",C6-D6)</f>
        <v>30012545.280000001</v>
      </c>
      <c r="F6" s="15">
        <f t="shared" ref="F6:F18" si="1">IF(ISERR(E6/D6), " ",E6/D6)</f>
        <v>0.20050785951663166</v>
      </c>
    </row>
    <row r="7" spans="1:6" x14ac:dyDescent="0.25">
      <c r="A7" s="12" t="s">
        <v>8</v>
      </c>
      <c r="B7" s="32">
        <f t="shared" ref="B7:B17" si="2">C7/$C$19</f>
        <v>7.6828901063838509E-2</v>
      </c>
      <c r="C7" s="3">
        <v>175387815.49000001</v>
      </c>
      <c r="D7" s="3">
        <v>164864759.12</v>
      </c>
      <c r="E7" s="3">
        <f t="shared" si="0"/>
        <v>10523056.370000005</v>
      </c>
      <c r="F7" s="15">
        <f t="shared" si="1"/>
        <v>6.3828415643033778E-2</v>
      </c>
    </row>
    <row r="8" spans="1:6" x14ac:dyDescent="0.25">
      <c r="A8" s="12" t="s">
        <v>9</v>
      </c>
      <c r="B8" s="32">
        <f t="shared" si="2"/>
        <v>9.7999209819396915E-2</v>
      </c>
      <c r="C8" s="3">
        <v>223716167.90000001</v>
      </c>
      <c r="D8" s="3">
        <v>191065588.65000001</v>
      </c>
      <c r="E8" s="3">
        <f t="shared" si="0"/>
        <v>32650579.25</v>
      </c>
      <c r="F8" s="15">
        <f t="shared" si="1"/>
        <v>0.17088675925736876</v>
      </c>
    </row>
    <row r="9" spans="1:6" x14ac:dyDescent="0.25">
      <c r="A9" s="12" t="s">
        <v>10</v>
      </c>
      <c r="B9" s="32">
        <f t="shared" si="2"/>
        <v>7.6340444699945623E-2</v>
      </c>
      <c r="C9" s="3">
        <v>174272749.5</v>
      </c>
      <c r="D9" s="3">
        <v>148075601.65000001</v>
      </c>
      <c r="E9" s="3">
        <f t="shared" si="0"/>
        <v>26197147.849999994</v>
      </c>
      <c r="F9" s="15">
        <f t="shared" si="1"/>
        <v>0.17691738245927291</v>
      </c>
    </row>
    <row r="10" spans="1:6" x14ac:dyDescent="0.25">
      <c r="A10" s="12" t="s">
        <v>11</v>
      </c>
      <c r="B10" s="32">
        <f t="shared" si="2"/>
        <v>7.2041784756427862E-2</v>
      </c>
      <c r="C10" s="3">
        <v>164459611.91</v>
      </c>
      <c r="D10" s="3">
        <v>161662252.12</v>
      </c>
      <c r="E10" s="3">
        <f t="shared" si="0"/>
        <v>2797359.7899999917</v>
      </c>
      <c r="F10" s="15">
        <f t="shared" si="1"/>
        <v>1.7303728936817881E-2</v>
      </c>
    </row>
    <row r="11" spans="1:6" x14ac:dyDescent="0.25">
      <c r="A11" s="12" t="s">
        <v>12</v>
      </c>
      <c r="B11" s="32">
        <f t="shared" si="2"/>
        <v>0.10494145058069873</v>
      </c>
      <c r="C11" s="3">
        <v>239564168.13</v>
      </c>
      <c r="D11" s="3">
        <v>235187469.59</v>
      </c>
      <c r="E11" s="3">
        <f t="shared" si="0"/>
        <v>4376698.5399999917</v>
      </c>
      <c r="F11" s="15">
        <f t="shared" si="1"/>
        <v>1.860940358612577E-2</v>
      </c>
    </row>
    <row r="12" spans="1:6" x14ac:dyDescent="0.25">
      <c r="A12" s="12" t="s">
        <v>13</v>
      </c>
      <c r="B12" s="32">
        <f t="shared" si="2"/>
        <v>8.1775077715043387E-2</v>
      </c>
      <c r="C12" s="3">
        <v>186679127.81999999</v>
      </c>
      <c r="D12" s="3">
        <v>156101004.28999999</v>
      </c>
      <c r="E12" s="3">
        <f t="shared" si="0"/>
        <v>30578123.530000001</v>
      </c>
      <c r="F12" s="15">
        <f t="shared" si="1"/>
        <v>0.19588678284985814</v>
      </c>
    </row>
    <row r="13" spans="1:6" x14ac:dyDescent="0.25">
      <c r="A13" s="12" t="s">
        <v>14</v>
      </c>
      <c r="B13" s="32">
        <f t="shared" si="2"/>
        <v>6.5515862133674163E-2</v>
      </c>
      <c r="C13" s="3">
        <v>149561997.90000001</v>
      </c>
      <c r="D13" s="3">
        <v>147149478.15000001</v>
      </c>
      <c r="E13" s="3">
        <f t="shared" si="0"/>
        <v>2412519.75</v>
      </c>
      <c r="F13" s="15">
        <f t="shared" si="1"/>
        <v>1.6395027561978477E-2</v>
      </c>
    </row>
    <row r="14" spans="1:6" x14ac:dyDescent="0.25">
      <c r="A14" s="12" t="s">
        <v>2</v>
      </c>
      <c r="B14" s="32">
        <f t="shared" si="2"/>
        <v>9.7426621874243446E-2</v>
      </c>
      <c r="C14" s="3">
        <v>222409043.27000001</v>
      </c>
      <c r="D14" s="3">
        <v>202916740.15000001</v>
      </c>
      <c r="E14" s="3">
        <f t="shared" si="0"/>
        <v>19492303.120000005</v>
      </c>
      <c r="F14" s="15">
        <f t="shared" si="1"/>
        <v>9.6060596605242701E-2</v>
      </c>
    </row>
    <row r="15" spans="1:6" x14ac:dyDescent="0.25">
      <c r="A15" s="12" t="s">
        <v>15</v>
      </c>
      <c r="B15" s="32">
        <f t="shared" si="2"/>
        <v>7.6314454208996518E-2</v>
      </c>
      <c r="C15" s="3">
        <v>174213417.46000001</v>
      </c>
      <c r="D15" s="3">
        <v>173916503.96000001</v>
      </c>
      <c r="E15" s="3">
        <f t="shared" si="0"/>
        <v>296913.5</v>
      </c>
      <c r="F15" s="15">
        <f t="shared" si="1"/>
        <v>1.7072186551558598E-3</v>
      </c>
    </row>
    <row r="16" spans="1:6" x14ac:dyDescent="0.25">
      <c r="A16" s="12" t="s">
        <v>1</v>
      </c>
      <c r="B16" s="32">
        <f t="shared" si="2"/>
        <v>9.3680700205934442E-2</v>
      </c>
      <c r="C16" s="3">
        <v>213857716.75999999</v>
      </c>
      <c r="D16" s="3">
        <v>214424763.25999999</v>
      </c>
      <c r="E16" s="3">
        <f t="shared" si="0"/>
        <v>-567046.5</v>
      </c>
      <c r="F16" s="15">
        <f t="shared" si="1"/>
        <v>-2.6445009959620651E-3</v>
      </c>
    </row>
    <row r="17" spans="1:6" x14ac:dyDescent="0.25">
      <c r="A17" s="23" t="s">
        <v>6</v>
      </c>
      <c r="B17" s="32">
        <f t="shared" si="2"/>
        <v>7.8419742981415019E-2</v>
      </c>
      <c r="C17" s="14">
        <v>179019447.40000001</v>
      </c>
      <c r="D17" s="14">
        <v>173891726.44999999</v>
      </c>
      <c r="E17" s="3">
        <f>IF(SUM(C17-D17)=0," ",C17-D17)</f>
        <v>5127720.9500000179</v>
      </c>
      <c r="F17" s="15">
        <f>IF(ISERR(E17/D17), " ",E17/D17)</f>
        <v>2.9488009893756613E-2</v>
      </c>
    </row>
    <row r="18" spans="1:6" x14ac:dyDescent="0.25">
      <c r="A18" s="13"/>
      <c r="B18" s="30"/>
      <c r="C18" s="4"/>
      <c r="D18" s="4"/>
      <c r="E18" s="3" t="str">
        <f t="shared" si="0"/>
        <v xml:space="preserve"> </v>
      </c>
      <c r="F18" s="16" t="str">
        <f t="shared" si="1"/>
        <v xml:space="preserve"> </v>
      </c>
    </row>
    <row r="19" spans="1:6" ht="13.8" thickBot="1" x14ac:dyDescent="0.3">
      <c r="A19" s="5" t="s">
        <v>0</v>
      </c>
      <c r="B19" s="33">
        <f>SUM(B6:B18)</f>
        <v>1</v>
      </c>
      <c r="C19" s="6">
        <f>SUM(C6:C18)</f>
        <v>2282836446.46</v>
      </c>
      <c r="D19" s="6">
        <f>SUM(D6:D18)</f>
        <v>2118938525.0300002</v>
      </c>
      <c r="E19" s="6">
        <f>SUM(E6:E18)</f>
        <v>163897921.43000001</v>
      </c>
      <c r="F19" s="7">
        <f>E19/D19</f>
        <v>7.7349068646377792E-2</v>
      </c>
    </row>
    <row r="20" spans="1:6" s="19" customFormat="1" ht="16.2" thickBot="1" x14ac:dyDescent="0.35">
      <c r="A20" s="18"/>
      <c r="B20" s="18"/>
      <c r="C20" s="18"/>
      <c r="D20" s="18"/>
      <c r="E20" s="18"/>
      <c r="F20" s="18"/>
    </row>
    <row r="21" spans="1:6" s="8" customFormat="1" ht="14.25" customHeight="1" x14ac:dyDescent="0.25">
      <c r="A21" s="34" t="s">
        <v>18</v>
      </c>
      <c r="B21" s="35"/>
      <c r="C21" s="35"/>
      <c r="D21" s="35"/>
      <c r="E21" s="35"/>
      <c r="F21" s="36"/>
    </row>
    <row r="22" spans="1:6" x14ac:dyDescent="0.25">
      <c r="A22" s="9" t="s">
        <v>3</v>
      </c>
      <c r="B22" s="28"/>
      <c r="C22" s="10" t="s">
        <v>16</v>
      </c>
      <c r="D22" s="10" t="s">
        <v>17</v>
      </c>
      <c r="E22" s="10" t="s">
        <v>4</v>
      </c>
      <c r="F22" s="11" t="s">
        <v>5</v>
      </c>
    </row>
    <row r="23" spans="1:6" x14ac:dyDescent="0.25">
      <c r="A23" s="25"/>
      <c r="B23" s="1"/>
      <c r="F23" s="24"/>
    </row>
    <row r="24" spans="1:6" x14ac:dyDescent="0.25">
      <c r="A24" s="12" t="s">
        <v>7</v>
      </c>
      <c r="B24" s="32">
        <f>C24/$C$37</f>
        <v>8.2022313395612834E-2</v>
      </c>
      <c r="C24" s="3">
        <v>181945652.63</v>
      </c>
      <c r="D24" s="3">
        <v>179695182.91999999</v>
      </c>
      <c r="E24" s="3">
        <f t="shared" ref="E24:E36" si="3">IF(SUM(C24-D24)=0," ",C24-D24)</f>
        <v>2250469.7100000083</v>
      </c>
      <c r="F24" s="15">
        <f t="shared" ref="F24:F36" si="4">IF(ISERR(E24/D24), " ",E24/D24)</f>
        <v>1.2523817686320028E-2</v>
      </c>
    </row>
    <row r="25" spans="1:6" x14ac:dyDescent="0.25">
      <c r="A25" s="12" t="s">
        <v>8</v>
      </c>
      <c r="B25" s="32">
        <f t="shared" ref="B25:B35" si="5">C25/$C$37</f>
        <v>7.7862249876956224E-2</v>
      </c>
      <c r="C25" s="3">
        <v>172717609.18000001</v>
      </c>
      <c r="D25" s="3">
        <v>175387815.49000001</v>
      </c>
      <c r="E25" s="3">
        <f t="shared" si="3"/>
        <v>-2670206.3100000024</v>
      </c>
      <c r="F25" s="15">
        <f t="shared" si="4"/>
        <v>-1.5224582748464919E-2</v>
      </c>
    </row>
    <row r="26" spans="1:6" x14ac:dyDescent="0.25">
      <c r="A26" s="12" t="s">
        <v>9</v>
      </c>
      <c r="B26" s="32">
        <f t="shared" si="5"/>
        <v>9.4423401049829631E-2</v>
      </c>
      <c r="C26" s="3">
        <v>209454313.30000001</v>
      </c>
      <c r="D26" s="3">
        <v>223716167.90000001</v>
      </c>
      <c r="E26" s="3">
        <f t="shared" si="3"/>
        <v>-14261854.599999994</v>
      </c>
      <c r="F26" s="15">
        <f t="shared" si="4"/>
        <v>-6.3749771569370756E-2</v>
      </c>
    </row>
    <row r="27" spans="1:6" x14ac:dyDescent="0.25">
      <c r="A27" s="12" t="s">
        <v>10</v>
      </c>
      <c r="B27" s="32">
        <f t="shared" si="5"/>
        <v>7.6165667504964313E-2</v>
      </c>
      <c r="C27" s="3">
        <v>168954172.44999999</v>
      </c>
      <c r="D27" s="3">
        <v>174272749.5</v>
      </c>
      <c r="E27" s="3">
        <f t="shared" si="3"/>
        <v>-5318577.0500000119</v>
      </c>
      <c r="F27" s="15">
        <f t="shared" si="4"/>
        <v>-3.0518695924975994E-2</v>
      </c>
    </row>
    <row r="28" spans="1:6" x14ac:dyDescent="0.25">
      <c r="A28" s="12" t="s">
        <v>11</v>
      </c>
      <c r="B28" s="32">
        <f t="shared" si="5"/>
        <v>7.2606693692786689E-2</v>
      </c>
      <c r="C28" s="3">
        <v>161059493.72</v>
      </c>
      <c r="D28" s="3">
        <v>164459611.91</v>
      </c>
      <c r="E28" s="3">
        <f t="shared" si="3"/>
        <v>-3400118.1899999976</v>
      </c>
      <c r="F28" s="15">
        <f t="shared" si="4"/>
        <v>-2.0674487495815699E-2</v>
      </c>
    </row>
    <row r="29" spans="1:6" x14ac:dyDescent="0.25">
      <c r="A29" s="12" t="s">
        <v>12</v>
      </c>
      <c r="B29" s="32">
        <f t="shared" si="5"/>
        <v>0.10781427877364284</v>
      </c>
      <c r="C29" s="3">
        <v>239158571.63999999</v>
      </c>
      <c r="D29" s="3">
        <v>239564168.13</v>
      </c>
      <c r="E29" s="3">
        <f t="shared" si="3"/>
        <v>-405596.49000000954</v>
      </c>
      <c r="F29" s="15">
        <f t="shared" si="4"/>
        <v>-1.6930599144522804E-3</v>
      </c>
    </row>
    <row r="30" spans="1:6" x14ac:dyDescent="0.25">
      <c r="A30" s="12" t="s">
        <v>13</v>
      </c>
      <c r="B30" s="32">
        <f t="shared" si="5"/>
        <v>7.2567435297800728E-2</v>
      </c>
      <c r="C30" s="3">
        <v>160972408.94999999</v>
      </c>
      <c r="D30" s="3">
        <v>186679127.81999999</v>
      </c>
      <c r="E30" s="3">
        <f t="shared" si="3"/>
        <v>-25706718.870000005</v>
      </c>
      <c r="F30" s="15">
        <f t="shared" si="4"/>
        <v>-0.13770537269055044</v>
      </c>
    </row>
    <row r="31" spans="1:6" x14ac:dyDescent="0.25">
      <c r="A31" s="12" t="s">
        <v>14</v>
      </c>
      <c r="B31" s="32">
        <f t="shared" si="5"/>
        <v>6.6860428910226408E-2</v>
      </c>
      <c r="C31" s="3">
        <v>148312865.97</v>
      </c>
      <c r="D31" s="3">
        <v>149561997.90000001</v>
      </c>
      <c r="E31" s="3">
        <f t="shared" si="3"/>
        <v>-1249131.9300000072</v>
      </c>
      <c r="F31" s="15">
        <f t="shared" si="4"/>
        <v>-8.3519339641023021E-3</v>
      </c>
    </row>
    <row r="32" spans="1:6" x14ac:dyDescent="0.25">
      <c r="A32" s="12" t="s">
        <v>2</v>
      </c>
      <c r="B32" s="32">
        <f t="shared" si="5"/>
        <v>9.4933834094400163E-2</v>
      </c>
      <c r="C32" s="3">
        <v>210586579.25999999</v>
      </c>
      <c r="D32" s="3">
        <v>222409043.27000001</v>
      </c>
      <c r="E32" s="3">
        <f t="shared" si="3"/>
        <v>-11822464.01000002</v>
      </c>
      <c r="F32" s="15">
        <f t="shared" si="4"/>
        <v>-5.3156399740669678E-2</v>
      </c>
    </row>
    <row r="33" spans="1:6" x14ac:dyDescent="0.25">
      <c r="A33" s="22" t="s">
        <v>15</v>
      </c>
      <c r="B33" s="32">
        <f t="shared" si="5"/>
        <v>7.9911116034692892E-2</v>
      </c>
      <c r="C33" s="20">
        <v>177262497.94</v>
      </c>
      <c r="D33" s="20">
        <v>174213417.46000001</v>
      </c>
      <c r="E33" s="20">
        <f t="shared" si="3"/>
        <v>3049080.4799999893</v>
      </c>
      <c r="F33" s="15">
        <f t="shared" si="4"/>
        <v>1.750198420107377E-2</v>
      </c>
    </row>
    <row r="34" spans="1:6" x14ac:dyDescent="0.25">
      <c r="A34" s="26" t="s">
        <v>1</v>
      </c>
      <c r="B34" s="32">
        <f t="shared" si="5"/>
        <v>9.5192217844583829E-2</v>
      </c>
      <c r="C34" s="21">
        <v>211159737.93000001</v>
      </c>
      <c r="D34" s="21">
        <v>213857716.75999999</v>
      </c>
      <c r="E34" s="17">
        <f t="shared" si="3"/>
        <v>-2697978.8299999833</v>
      </c>
      <c r="F34" s="15">
        <f t="shared" si="4"/>
        <v>-1.2615765616855281E-2</v>
      </c>
    </row>
    <row r="35" spans="1:6" x14ac:dyDescent="0.25">
      <c r="A35" s="23" t="s">
        <v>6</v>
      </c>
      <c r="B35" s="32">
        <f t="shared" si="5"/>
        <v>7.964036352450321E-2</v>
      </c>
      <c r="C35" s="14">
        <v>176661902.31999999</v>
      </c>
      <c r="D35" s="14">
        <f>C17</f>
        <v>179019447.40000001</v>
      </c>
      <c r="E35" s="14">
        <f>IF(SUM(C35-D35)=0," ",C35-D35)</f>
        <v>-2357545.0800000131</v>
      </c>
      <c r="F35" s="15">
        <f>IF(ISERR(E35/D35), " ",E35/D35)</f>
        <v>-1.3169212140021459E-2</v>
      </c>
    </row>
    <row r="36" spans="1:6" x14ac:dyDescent="0.25">
      <c r="A36" s="13"/>
      <c r="B36" s="30"/>
      <c r="C36" s="4"/>
      <c r="D36" s="4"/>
      <c r="E36" s="3" t="str">
        <f t="shared" si="3"/>
        <v xml:space="preserve"> </v>
      </c>
      <c r="F36" s="16" t="str">
        <f t="shared" si="4"/>
        <v xml:space="preserve"> </v>
      </c>
    </row>
    <row r="37" spans="1:6" ht="13.8" thickBot="1" x14ac:dyDescent="0.3">
      <c r="A37" s="5" t="s">
        <v>0</v>
      </c>
      <c r="B37" s="33">
        <f>SUM(B24:B36)</f>
        <v>0.99999999999999978</v>
      </c>
      <c r="C37" s="6">
        <f>SUM(C24:C36)</f>
        <v>2218245805.2900004</v>
      </c>
      <c r="D37" s="6">
        <f>SUM(D24:D36)</f>
        <v>2282836446.46</v>
      </c>
      <c r="E37" s="6">
        <f>SUM(E24:E36)</f>
        <v>-64590641.170000046</v>
      </c>
      <c r="F37" s="7">
        <f>E37/D37</f>
        <v>-2.8294029241630915E-2</v>
      </c>
    </row>
    <row r="38" spans="1:6" ht="9" customHeight="1" thickBot="1" x14ac:dyDescent="0.3"/>
    <row r="39" spans="1:6" s="8" customFormat="1" x14ac:dyDescent="0.25">
      <c r="A39" s="34" t="s">
        <v>23</v>
      </c>
      <c r="B39" s="35"/>
      <c r="C39" s="35"/>
      <c r="D39" s="35"/>
      <c r="E39" s="35"/>
      <c r="F39" s="36"/>
    </row>
    <row r="40" spans="1:6" x14ac:dyDescent="0.25">
      <c r="A40" s="9" t="s">
        <v>3</v>
      </c>
      <c r="B40" s="28"/>
      <c r="C40" s="10" t="s">
        <v>22</v>
      </c>
      <c r="D40" s="10" t="s">
        <v>16</v>
      </c>
      <c r="E40" s="10" t="s">
        <v>4</v>
      </c>
      <c r="F40" s="11" t="s">
        <v>5</v>
      </c>
    </row>
    <row r="41" spans="1:6" x14ac:dyDescent="0.25">
      <c r="A41" s="25"/>
      <c r="B41" s="1"/>
      <c r="F41" s="24"/>
    </row>
    <row r="42" spans="1:6" x14ac:dyDescent="0.25">
      <c r="A42" s="12" t="s">
        <v>7</v>
      </c>
      <c r="B42" s="32">
        <f>C42/$C$55</f>
        <v>7.7236689442046771E-2</v>
      </c>
      <c r="C42" s="3">
        <v>175545069.38999999</v>
      </c>
      <c r="D42" s="3">
        <v>181945652.63</v>
      </c>
      <c r="E42" s="3">
        <f t="shared" ref="E42:E54" si="6">IF(SUM(C42-D42)=0," ",C42-D42)</f>
        <v>-6400583.2400000095</v>
      </c>
      <c r="F42" s="15">
        <f t="shared" ref="F42:F54" si="7">IF(ISERR(E42/D42), " ",E42/D42)</f>
        <v>-3.5178544513047923E-2</v>
      </c>
    </row>
    <row r="43" spans="1:6" x14ac:dyDescent="0.25">
      <c r="A43" s="12" t="s">
        <v>8</v>
      </c>
      <c r="B43" s="32">
        <f t="shared" ref="B43:B53" si="8">C43/$C$55</f>
        <v>7.7313795232680671E-2</v>
      </c>
      <c r="C43" s="3">
        <v>175720316.94999999</v>
      </c>
      <c r="D43" s="3">
        <v>172717609.18000001</v>
      </c>
      <c r="E43" s="3">
        <f t="shared" si="6"/>
        <v>3002707.7699999809</v>
      </c>
      <c r="F43" s="15">
        <f t="shared" si="7"/>
        <v>1.7385070255752949E-2</v>
      </c>
    </row>
    <row r="44" spans="1:6" x14ac:dyDescent="0.25">
      <c r="A44" s="12" t="s">
        <v>9</v>
      </c>
      <c r="B44" s="32">
        <f t="shared" si="8"/>
        <v>9.3962779274990679E-2</v>
      </c>
      <c r="C44" s="3">
        <v>213560455.88</v>
      </c>
      <c r="D44" s="3">
        <v>209454313.30000001</v>
      </c>
      <c r="E44" s="3">
        <f t="shared" si="6"/>
        <v>4106142.5799999833</v>
      </c>
      <c r="F44" s="15">
        <f t="shared" si="7"/>
        <v>1.9604001060215853E-2</v>
      </c>
    </row>
    <row r="45" spans="1:6" x14ac:dyDescent="0.25">
      <c r="A45" s="12" t="s">
        <v>10</v>
      </c>
      <c r="B45" s="32">
        <f t="shared" si="8"/>
        <v>7.2899123489743922E-2</v>
      </c>
      <c r="C45" s="3">
        <v>165686564.03999999</v>
      </c>
      <c r="D45" s="3">
        <v>168954172.44999999</v>
      </c>
      <c r="E45" s="3">
        <f t="shared" si="6"/>
        <v>-3267608.4099999964</v>
      </c>
      <c r="F45" s="15">
        <f t="shared" si="7"/>
        <v>-1.9340205468835088E-2</v>
      </c>
    </row>
    <row r="46" spans="1:6" x14ac:dyDescent="0.25">
      <c r="A46" s="12" t="s">
        <v>11</v>
      </c>
      <c r="B46" s="32">
        <f t="shared" si="8"/>
        <v>7.3726968689836636E-2</v>
      </c>
      <c r="C46" s="3">
        <v>167568106.91999999</v>
      </c>
      <c r="D46" s="3">
        <v>161059493.72</v>
      </c>
      <c r="E46" s="3">
        <f t="shared" si="6"/>
        <v>6508613.1999999881</v>
      </c>
      <c r="F46" s="15">
        <f t="shared" si="7"/>
        <v>4.0411235933195802E-2</v>
      </c>
    </row>
    <row r="47" spans="1:6" x14ac:dyDescent="0.25">
      <c r="A47" s="12" t="s">
        <v>12</v>
      </c>
      <c r="B47" s="32">
        <f t="shared" si="8"/>
        <v>0.11048142951656274</v>
      </c>
      <c r="C47" s="3">
        <v>251104369.58000001</v>
      </c>
      <c r="D47" s="3">
        <v>239158571.63999999</v>
      </c>
      <c r="E47" s="3">
        <f t="shared" si="6"/>
        <v>11945797.940000027</v>
      </c>
      <c r="F47" s="15">
        <f t="shared" si="7"/>
        <v>4.9949277828861466E-2</v>
      </c>
    </row>
    <row r="48" spans="1:6" x14ac:dyDescent="0.25">
      <c r="A48" s="12" t="s">
        <v>13</v>
      </c>
      <c r="B48" s="32">
        <f t="shared" si="8"/>
        <v>7.4870754815529808E-2</v>
      </c>
      <c r="C48" s="3">
        <v>170167726.56</v>
      </c>
      <c r="D48" s="3">
        <f t="shared" ref="D48:D53" si="9">C30</f>
        <v>160972408.94999999</v>
      </c>
      <c r="E48" s="3">
        <f t="shared" si="6"/>
        <v>9195317.6100000143</v>
      </c>
      <c r="F48" s="15">
        <f t="shared" si="7"/>
        <v>5.7123563410523312E-2</v>
      </c>
    </row>
    <row r="49" spans="1:6" x14ac:dyDescent="0.25">
      <c r="A49" s="12" t="s">
        <v>14</v>
      </c>
      <c r="B49" s="32">
        <f t="shared" si="8"/>
        <v>6.8011242336658215E-2</v>
      </c>
      <c r="C49" s="3">
        <v>154577291.46000001</v>
      </c>
      <c r="D49" s="3">
        <f t="shared" si="9"/>
        <v>148312865.97</v>
      </c>
      <c r="E49" s="3">
        <f t="shared" si="6"/>
        <v>6264425.4900000095</v>
      </c>
      <c r="F49" s="15">
        <f t="shared" si="7"/>
        <v>4.2237910035850479E-2</v>
      </c>
    </row>
    <row r="50" spans="1:6" x14ac:dyDescent="0.25">
      <c r="A50" s="12" t="s">
        <v>2</v>
      </c>
      <c r="B50" s="32">
        <f t="shared" si="8"/>
        <v>9.654442472090223E-2</v>
      </c>
      <c r="C50" s="3">
        <v>219428070.50999999</v>
      </c>
      <c r="D50" s="3">
        <f t="shared" si="9"/>
        <v>210586579.25999999</v>
      </c>
      <c r="E50" s="3">
        <f t="shared" si="6"/>
        <v>8841491.25</v>
      </c>
      <c r="F50" s="15">
        <f t="shared" si="7"/>
        <v>4.1985065150252923E-2</v>
      </c>
    </row>
    <row r="51" spans="1:6" x14ac:dyDescent="0.25">
      <c r="A51" s="12" t="s">
        <v>15</v>
      </c>
      <c r="B51" s="32">
        <f t="shared" si="8"/>
        <v>7.7684918243316164E-2</v>
      </c>
      <c r="C51" s="3">
        <v>176563812.63999999</v>
      </c>
      <c r="D51" s="3">
        <f t="shared" si="9"/>
        <v>177262497.94</v>
      </c>
      <c r="E51" s="17">
        <f t="shared" si="6"/>
        <v>-698685.30000001192</v>
      </c>
      <c r="F51" s="15">
        <f t="shared" si="7"/>
        <v>-3.9415291340219273E-3</v>
      </c>
    </row>
    <row r="52" spans="1:6" x14ac:dyDescent="0.25">
      <c r="A52" s="12" t="s">
        <v>1</v>
      </c>
      <c r="B52" s="32">
        <f t="shared" si="8"/>
        <v>9.2503988470421461E-2</v>
      </c>
      <c r="C52" s="3">
        <v>210244887.40000001</v>
      </c>
      <c r="D52" s="3">
        <f t="shared" si="9"/>
        <v>211159737.93000001</v>
      </c>
      <c r="E52" s="17">
        <f t="shared" si="6"/>
        <v>-914850.53000000119</v>
      </c>
      <c r="F52" s="15">
        <f t="shared" si="7"/>
        <v>-4.3325045719808412E-3</v>
      </c>
    </row>
    <row r="53" spans="1:6" x14ac:dyDescent="0.25">
      <c r="A53" s="12" t="s">
        <v>6</v>
      </c>
      <c r="B53" s="32">
        <f t="shared" si="8"/>
        <v>8.4763885767310823E-2</v>
      </c>
      <c r="C53" s="3">
        <v>192653029.49000001</v>
      </c>
      <c r="D53" s="3">
        <f t="shared" si="9"/>
        <v>176661902.31999999</v>
      </c>
      <c r="E53" s="17">
        <f>IF(SUM(C53-D53)=0," ",C53-D53)</f>
        <v>15991127.170000017</v>
      </c>
      <c r="F53" s="15">
        <f>IF(ISERR(E53/D53), " ",E53/D53)</f>
        <v>9.0518255266119438E-2</v>
      </c>
    </row>
    <row r="54" spans="1:6" x14ac:dyDescent="0.25">
      <c r="A54" s="13"/>
      <c r="B54" s="30"/>
      <c r="C54" s="4"/>
      <c r="D54" s="4"/>
      <c r="E54" s="3" t="str">
        <f t="shared" si="6"/>
        <v xml:space="preserve"> </v>
      </c>
      <c r="F54" s="16" t="str">
        <f t="shared" si="7"/>
        <v xml:space="preserve"> </v>
      </c>
    </row>
    <row r="55" spans="1:6" ht="13.8" thickBot="1" x14ac:dyDescent="0.3">
      <c r="A55" s="5" t="s">
        <v>0</v>
      </c>
      <c r="B55" s="33">
        <f>SUM(B42:B54)</f>
        <v>1</v>
      </c>
      <c r="C55" s="6">
        <f>SUM(C42:C54)</f>
        <v>2272819700.8199997</v>
      </c>
      <c r="D55" s="6">
        <f>SUM(D42:D54)</f>
        <v>2218245805.2900004</v>
      </c>
      <c r="E55" s="6">
        <f>SUM(E42:E54)</f>
        <v>54573895.530000001</v>
      </c>
      <c r="F55" s="7">
        <f>E55/D55</f>
        <v>2.4602275996579798E-2</v>
      </c>
    </row>
    <row r="56" spans="1:6" ht="13.8" thickBot="1" x14ac:dyDescent="0.3"/>
    <row r="57" spans="1:6" s="8" customFormat="1" x14ac:dyDescent="0.25">
      <c r="A57" s="34" t="s">
        <v>25</v>
      </c>
      <c r="B57" s="35"/>
      <c r="C57" s="35"/>
      <c r="D57" s="35"/>
      <c r="E57" s="35"/>
      <c r="F57" s="36"/>
    </row>
    <row r="58" spans="1:6" x14ac:dyDescent="0.25">
      <c r="A58" s="9" t="s">
        <v>3</v>
      </c>
      <c r="B58" s="28"/>
      <c r="C58" s="10" t="s">
        <v>24</v>
      </c>
      <c r="D58" s="10" t="s">
        <v>21</v>
      </c>
      <c r="E58" s="10" t="s">
        <v>4</v>
      </c>
      <c r="F58" s="11" t="s">
        <v>5</v>
      </c>
    </row>
    <row r="59" spans="1:6" x14ac:dyDescent="0.25">
      <c r="A59" s="25"/>
      <c r="B59" s="1"/>
      <c r="F59" s="24"/>
    </row>
    <row r="60" spans="1:6" x14ac:dyDescent="0.25">
      <c r="A60" s="12" t="s">
        <v>7</v>
      </c>
      <c r="B60" s="32">
        <f>C60/$C$73</f>
        <v>7.7486382126449024E-2</v>
      </c>
      <c r="C60" s="3">
        <v>188617132.46000001</v>
      </c>
      <c r="D60" s="3">
        <f t="shared" ref="D60:D65" si="10">C42</f>
        <v>175545069.38999999</v>
      </c>
      <c r="E60" s="3">
        <f t="shared" ref="E60:E70" si="11">IF(SUM(C60-D60)=0," ",C60-D60)</f>
        <v>13072063.070000023</v>
      </c>
      <c r="F60" s="15">
        <f t="shared" ref="F60:F70" si="12">IF(ISERR(E60/D60), " ",E60/D60)</f>
        <v>7.4465566679964401E-2</v>
      </c>
    </row>
    <row r="61" spans="1:6" x14ac:dyDescent="0.25">
      <c r="A61" s="12" t="s">
        <v>8</v>
      </c>
      <c r="B61" s="32">
        <f t="shared" ref="B61:B71" si="13">C61/$C$73</f>
        <v>7.4361941547582952E-2</v>
      </c>
      <c r="C61" s="3">
        <v>181011628.03</v>
      </c>
      <c r="D61" s="3">
        <f t="shared" si="10"/>
        <v>175720316.94999999</v>
      </c>
      <c r="E61" s="3">
        <f t="shared" si="11"/>
        <v>5291311.0800000131</v>
      </c>
      <c r="F61" s="15">
        <f t="shared" si="12"/>
        <v>3.0112118916252692E-2</v>
      </c>
    </row>
    <row r="62" spans="1:6" x14ac:dyDescent="0.25">
      <c r="A62" s="12" t="s">
        <v>9</v>
      </c>
      <c r="B62" s="32">
        <f t="shared" si="13"/>
        <v>9.0834226835154311E-2</v>
      </c>
      <c r="C62" s="3">
        <v>221108418.34</v>
      </c>
      <c r="D62" s="3">
        <f t="shared" si="10"/>
        <v>213560455.88</v>
      </c>
      <c r="E62" s="3">
        <f t="shared" si="11"/>
        <v>7547962.4600000083</v>
      </c>
      <c r="F62" s="15">
        <f t="shared" si="12"/>
        <v>3.5343446093040846E-2</v>
      </c>
    </row>
    <row r="63" spans="1:6" x14ac:dyDescent="0.25">
      <c r="A63" s="12" t="s">
        <v>10</v>
      </c>
      <c r="B63" s="32">
        <f t="shared" si="13"/>
        <v>7.6621944634795547E-2</v>
      </c>
      <c r="C63" s="3">
        <v>186512921.16</v>
      </c>
      <c r="D63" s="3">
        <f t="shared" si="10"/>
        <v>165686564.03999999</v>
      </c>
      <c r="E63" s="3">
        <f t="shared" si="11"/>
        <v>20826357.120000005</v>
      </c>
      <c r="F63" s="15">
        <f t="shared" si="12"/>
        <v>0.12569732036311715</v>
      </c>
    </row>
    <row r="64" spans="1:6" x14ac:dyDescent="0.25">
      <c r="A64" s="12" t="s">
        <v>11</v>
      </c>
      <c r="B64" s="32">
        <f t="shared" si="13"/>
        <v>7.235751990481247E-2</v>
      </c>
      <c r="C64" s="3">
        <v>176132470.53</v>
      </c>
      <c r="D64" s="3">
        <f t="shared" si="10"/>
        <v>167568106.91999999</v>
      </c>
      <c r="E64" s="3">
        <f t="shared" si="11"/>
        <v>8564363.6100000143</v>
      </c>
      <c r="F64" s="15">
        <f t="shared" si="12"/>
        <v>5.1109747358360949E-2</v>
      </c>
    </row>
    <row r="65" spans="1:6" x14ac:dyDescent="0.25">
      <c r="A65" s="12" t="s">
        <v>12</v>
      </c>
      <c r="B65" s="32">
        <f t="shared" si="13"/>
        <v>9.9051313547284317E-2</v>
      </c>
      <c r="C65" s="3">
        <v>241110427.59999999</v>
      </c>
      <c r="D65" s="3">
        <f t="shared" si="10"/>
        <v>251104369.58000001</v>
      </c>
      <c r="E65" s="3">
        <f t="shared" si="11"/>
        <v>-9993941.9800000191</v>
      </c>
      <c r="F65" s="15">
        <f t="shared" si="12"/>
        <v>-3.9799952492726429E-2</v>
      </c>
    </row>
    <row r="66" spans="1:6" x14ac:dyDescent="0.25">
      <c r="A66" s="12" t="s">
        <v>13</v>
      </c>
      <c r="B66" s="32">
        <f t="shared" si="13"/>
        <v>6.9023166987996348E-2</v>
      </c>
      <c r="C66" s="3">
        <v>168015998.08000001</v>
      </c>
      <c r="D66" s="3">
        <f t="shared" ref="D66:D71" si="14">C48</f>
        <v>170167726.56</v>
      </c>
      <c r="E66" s="3">
        <f t="shared" si="11"/>
        <v>-2151728.4799999893</v>
      </c>
      <c r="F66" s="15">
        <f t="shared" si="12"/>
        <v>-1.2644750702720966E-2</v>
      </c>
    </row>
    <row r="67" spans="1:6" x14ac:dyDescent="0.25">
      <c r="A67" s="12" t="s">
        <v>14</v>
      </c>
      <c r="B67" s="32">
        <f t="shared" si="13"/>
        <v>5.2856974373485452E-2</v>
      </c>
      <c r="C67" s="3">
        <v>128664297.69</v>
      </c>
      <c r="D67" s="3">
        <f t="shared" si="14"/>
        <v>154577291.46000001</v>
      </c>
      <c r="E67" s="3">
        <f t="shared" si="11"/>
        <v>-25912993.770000011</v>
      </c>
      <c r="F67" s="15">
        <f t="shared" si="12"/>
        <v>-0.16763777864943066</v>
      </c>
    </row>
    <row r="68" spans="1:6" x14ac:dyDescent="0.25">
      <c r="A68" s="12" t="s">
        <v>2</v>
      </c>
      <c r="B68" s="32">
        <f t="shared" si="13"/>
        <v>0.10108390748057797</v>
      </c>
      <c r="C68" s="3">
        <v>246058162.00999999</v>
      </c>
      <c r="D68" s="3">
        <f t="shared" si="14"/>
        <v>219428070.50999999</v>
      </c>
      <c r="E68" s="3">
        <f t="shared" si="11"/>
        <v>26630091.5</v>
      </c>
      <c r="F68" s="15">
        <f t="shared" si="12"/>
        <v>0.1213613711231462</v>
      </c>
    </row>
    <row r="69" spans="1:6" x14ac:dyDescent="0.25">
      <c r="A69" s="12" t="s">
        <v>15</v>
      </c>
      <c r="B69" s="32">
        <f t="shared" si="13"/>
        <v>0.10544479851675354</v>
      </c>
      <c r="C69" s="3">
        <v>256673430.65000001</v>
      </c>
      <c r="D69" s="3">
        <f t="shared" si="14"/>
        <v>176563812.63999999</v>
      </c>
      <c r="E69" s="17">
        <f t="shared" si="11"/>
        <v>80109618.01000002</v>
      </c>
      <c r="F69" s="15">
        <f t="shared" si="12"/>
        <v>0.45371481739204034</v>
      </c>
    </row>
    <row r="70" spans="1:6" x14ac:dyDescent="0.25">
      <c r="A70" s="12" t="s">
        <v>1</v>
      </c>
      <c r="B70" s="32">
        <f t="shared" si="13"/>
        <v>9.2394574369558655E-2</v>
      </c>
      <c r="C70" s="3">
        <v>224906611.90000001</v>
      </c>
      <c r="D70" s="3">
        <f t="shared" si="14"/>
        <v>210244887.40000001</v>
      </c>
      <c r="E70" s="17">
        <f t="shared" si="11"/>
        <v>14661724.5</v>
      </c>
      <c r="F70" s="15">
        <f t="shared" si="12"/>
        <v>6.9736413956670601E-2</v>
      </c>
    </row>
    <row r="71" spans="1:6" x14ac:dyDescent="0.25">
      <c r="A71" s="12" t="s">
        <v>6</v>
      </c>
      <c r="B71" s="32">
        <f t="shared" si="13"/>
        <v>8.8483249675549464E-2</v>
      </c>
      <c r="C71" s="3">
        <v>215385676.38</v>
      </c>
      <c r="D71" s="3">
        <f t="shared" si="14"/>
        <v>192653029.49000001</v>
      </c>
      <c r="E71" s="17">
        <f>IF(SUM(C71-D71)=0," ",C71-D71)</f>
        <v>22732646.889999986</v>
      </c>
      <c r="F71" s="15">
        <f>IF(ISERR(E71/D71), " ",E71/D71)</f>
        <v>0.11799786876011707</v>
      </c>
    </row>
    <row r="72" spans="1:6" x14ac:dyDescent="0.25">
      <c r="A72" s="13"/>
      <c r="B72" s="30"/>
      <c r="C72" s="4"/>
      <c r="D72" s="4"/>
      <c r="E72" s="3" t="str">
        <f>IF(SUM(C72-D72)=0," ",C72-D72)</f>
        <v xml:space="preserve"> </v>
      </c>
      <c r="F72" s="16" t="str">
        <f>IF(ISERR(E72/D72), " ",E72/D72)</f>
        <v xml:space="preserve"> </v>
      </c>
    </row>
    <row r="73" spans="1:6" ht="13.8" thickBot="1" x14ac:dyDescent="0.3">
      <c r="A73" s="5" t="s">
        <v>0</v>
      </c>
      <c r="B73" s="33">
        <f>SUM(B60:B72)</f>
        <v>1</v>
      </c>
      <c r="C73" s="6">
        <f>SUM(C60:C72)</f>
        <v>2434197174.8299999</v>
      </c>
      <c r="D73" s="6">
        <f>SUM(D60:D72)</f>
        <v>2272819700.8199997</v>
      </c>
      <c r="E73" s="6">
        <f>SUM(E60:E72)</f>
        <v>161377474.01000005</v>
      </c>
      <c r="F73" s="7">
        <f>E73/D73</f>
        <v>7.10032009806046E-2</v>
      </c>
    </row>
    <row r="74" spans="1:6" ht="13.8" thickBot="1" x14ac:dyDescent="0.3"/>
    <row r="75" spans="1:6" x14ac:dyDescent="0.25">
      <c r="A75" s="34" t="s">
        <v>28</v>
      </c>
      <c r="B75" s="35"/>
      <c r="C75" s="35"/>
      <c r="D75" s="35"/>
      <c r="E75" s="35"/>
      <c r="F75" s="36"/>
    </row>
    <row r="76" spans="1:6" x14ac:dyDescent="0.25">
      <c r="A76" s="9" t="s">
        <v>3</v>
      </c>
      <c r="B76" s="28"/>
      <c r="C76" s="10" t="s">
        <v>26</v>
      </c>
      <c r="D76" s="10" t="s">
        <v>24</v>
      </c>
      <c r="E76" s="10" t="s">
        <v>4</v>
      </c>
      <c r="F76" s="11" t="s">
        <v>5</v>
      </c>
    </row>
    <row r="77" spans="1:6" x14ac:dyDescent="0.25">
      <c r="A77" s="25"/>
      <c r="B77" s="1"/>
      <c r="F77" s="24"/>
    </row>
    <row r="78" spans="1:6" s="19" customFormat="1" ht="15" x14ac:dyDescent="0.25">
      <c r="A78" s="12" t="s">
        <v>7</v>
      </c>
      <c r="B78" s="32">
        <f>C78/$C$91</f>
        <v>7.7957190395093565E-2</v>
      </c>
      <c r="C78" s="3">
        <v>204348715.36000001</v>
      </c>
      <c r="D78" s="3">
        <v>188617132.46000001</v>
      </c>
      <c r="E78" s="3">
        <f t="shared" ref="E78:E88" si="15">IF(SUM(C78-D78)=0," ",C78-D78)</f>
        <v>15731582.900000006</v>
      </c>
      <c r="F78" s="15">
        <f t="shared" ref="F78:F88" si="16">IF(ISERR(E78/D78), " ",E78/D78)</f>
        <v>8.3404846075348954E-2</v>
      </c>
    </row>
    <row r="79" spans="1:6" x14ac:dyDescent="0.25">
      <c r="A79" s="12" t="s">
        <v>8</v>
      </c>
      <c r="B79" s="32">
        <f t="shared" ref="B79:B89" si="17">C79/$C$91</f>
        <v>7.5156221086478417E-2</v>
      </c>
      <c r="C79" s="3">
        <v>197006551.31999999</v>
      </c>
      <c r="D79" s="3">
        <f t="shared" ref="D79:D84" si="18">C61</f>
        <v>181011628.03</v>
      </c>
      <c r="E79" s="3">
        <f t="shared" si="15"/>
        <v>15994923.289999992</v>
      </c>
      <c r="F79" s="15">
        <f t="shared" si="16"/>
        <v>8.8364065138119577E-2</v>
      </c>
    </row>
    <row r="80" spans="1:6" x14ac:dyDescent="0.25">
      <c r="A80" s="12" t="s">
        <v>9</v>
      </c>
      <c r="B80" s="32">
        <f t="shared" si="17"/>
        <v>8.6695199000352163E-2</v>
      </c>
      <c r="C80" s="3">
        <v>227253604.88</v>
      </c>
      <c r="D80" s="3">
        <f t="shared" si="18"/>
        <v>221108418.34</v>
      </c>
      <c r="E80" s="3">
        <f t="shared" si="15"/>
        <v>6145186.5399999917</v>
      </c>
      <c r="F80" s="15">
        <f t="shared" si="16"/>
        <v>2.7792639403491613E-2</v>
      </c>
    </row>
    <row r="81" spans="1:6" x14ac:dyDescent="0.25">
      <c r="A81" s="12" t="s">
        <v>10</v>
      </c>
      <c r="B81" s="32">
        <f t="shared" si="17"/>
        <v>7.7345549201612823E-2</v>
      </c>
      <c r="C81" s="3">
        <v>202745423.97</v>
      </c>
      <c r="D81" s="3">
        <f t="shared" si="18"/>
        <v>186512921.16</v>
      </c>
      <c r="E81" s="3">
        <f t="shared" si="15"/>
        <v>16232502.810000002</v>
      </c>
      <c r="F81" s="15">
        <f t="shared" si="16"/>
        <v>8.703151883013488E-2</v>
      </c>
    </row>
    <row r="82" spans="1:6" x14ac:dyDescent="0.25">
      <c r="A82" s="12" t="s">
        <v>11</v>
      </c>
      <c r="B82" s="32">
        <f t="shared" si="17"/>
        <v>7.6019216187707142E-2</v>
      </c>
      <c r="C82" s="3">
        <v>199268715.19999999</v>
      </c>
      <c r="D82" s="3">
        <f t="shared" si="18"/>
        <v>176132470.53</v>
      </c>
      <c r="E82" s="3">
        <f t="shared" si="15"/>
        <v>23136244.669999987</v>
      </c>
      <c r="F82" s="15">
        <f t="shared" si="16"/>
        <v>0.13135706664637556</v>
      </c>
    </row>
    <row r="83" spans="1:6" x14ac:dyDescent="0.25">
      <c r="A83" s="12" t="s">
        <v>12</v>
      </c>
      <c r="B83" s="32">
        <f t="shared" si="17"/>
        <v>0.10800314004463568</v>
      </c>
      <c r="C83" s="3">
        <v>283107982.87</v>
      </c>
      <c r="D83" s="3">
        <f t="shared" si="18"/>
        <v>241110427.59999999</v>
      </c>
      <c r="E83" s="3">
        <f t="shared" si="15"/>
        <v>41997555.270000011</v>
      </c>
      <c r="F83" s="15">
        <f t="shared" si="16"/>
        <v>0.17418390273718717</v>
      </c>
    </row>
    <row r="84" spans="1:6" x14ac:dyDescent="0.25">
      <c r="A84" s="12" t="s">
        <v>13</v>
      </c>
      <c r="B84" s="32">
        <f t="shared" si="17"/>
        <v>6.7190089695598407E-2</v>
      </c>
      <c r="C84" s="3">
        <v>176124978.91</v>
      </c>
      <c r="D84" s="3">
        <f t="shared" si="18"/>
        <v>168015998.08000001</v>
      </c>
      <c r="E84" s="3">
        <f t="shared" si="15"/>
        <v>8108980.8299999833</v>
      </c>
      <c r="F84" s="15">
        <f t="shared" si="16"/>
        <v>4.8263147097093284E-2</v>
      </c>
    </row>
    <row r="85" spans="1:6" x14ac:dyDescent="0.25">
      <c r="A85" s="12" t="s">
        <v>14</v>
      </c>
      <c r="B85" s="32">
        <f t="shared" si="17"/>
        <v>7.347816377138458E-2</v>
      </c>
      <c r="C85" s="3">
        <v>192607869.75</v>
      </c>
      <c r="D85" s="3">
        <f>C67</f>
        <v>128664297.69</v>
      </c>
      <c r="E85" s="3">
        <f t="shared" si="15"/>
        <v>63943572.060000002</v>
      </c>
      <c r="F85" s="15">
        <f t="shared" si="16"/>
        <v>0.49697991756861548</v>
      </c>
    </row>
    <row r="86" spans="1:6" x14ac:dyDescent="0.25">
      <c r="A86" s="12" t="s">
        <v>2</v>
      </c>
      <c r="B86" s="32">
        <f t="shared" si="17"/>
        <v>9.3310667904926689E-2</v>
      </c>
      <c r="C86" s="3">
        <v>244594693.81999999</v>
      </c>
      <c r="D86" s="3">
        <f>C68</f>
        <v>246058162.00999999</v>
      </c>
      <c r="E86" s="3">
        <f t="shared" si="15"/>
        <v>-1463468.1899999976</v>
      </c>
      <c r="F86" s="15">
        <f t="shared" si="16"/>
        <v>-5.947651474127979E-3</v>
      </c>
    </row>
    <row r="87" spans="1:6" x14ac:dyDescent="0.25">
      <c r="A87" s="12" t="s">
        <v>15</v>
      </c>
      <c r="B87" s="32">
        <f t="shared" si="17"/>
        <v>8.7101031177289956E-2</v>
      </c>
      <c r="C87" s="3">
        <v>228317410.33000001</v>
      </c>
      <c r="D87" s="3">
        <f>C69</f>
        <v>256673430.65000001</v>
      </c>
      <c r="E87" s="17">
        <f t="shared" si="15"/>
        <v>-28356020.319999993</v>
      </c>
      <c r="F87" s="15">
        <f t="shared" si="16"/>
        <v>-0.11047508987662331</v>
      </c>
    </row>
    <row r="88" spans="1:6" x14ac:dyDescent="0.25">
      <c r="A88" s="12" t="s">
        <v>1</v>
      </c>
      <c r="B88" s="32">
        <f t="shared" si="17"/>
        <v>0.10121172358508279</v>
      </c>
      <c r="C88" s="3">
        <v>265305683.66</v>
      </c>
      <c r="D88" s="3">
        <f>C70</f>
        <v>224906611.90000001</v>
      </c>
      <c r="E88" s="17">
        <f t="shared" si="15"/>
        <v>40399071.75999999</v>
      </c>
      <c r="F88" s="15">
        <f t="shared" si="16"/>
        <v>0.17962598528656235</v>
      </c>
    </row>
    <row r="89" spans="1:6" x14ac:dyDescent="0.25">
      <c r="A89" s="12" t="s">
        <v>6</v>
      </c>
      <c r="B89" s="32">
        <f t="shared" si="17"/>
        <v>7.6531807949837938E-2</v>
      </c>
      <c r="C89" s="3">
        <v>200612368.91</v>
      </c>
      <c r="D89" s="3">
        <f>C71</f>
        <v>215385676.38</v>
      </c>
      <c r="E89" s="17">
        <f>IF(SUM(C89-D89)=0," ",C89-D89)</f>
        <v>-14773307.469999999</v>
      </c>
      <c r="F89" s="15">
        <f>IF(ISERR(E89/D89), " ",E89/D89)</f>
        <v>-6.859001823285496E-2</v>
      </c>
    </row>
    <row r="90" spans="1:6" x14ac:dyDescent="0.25">
      <c r="A90" s="13"/>
      <c r="B90" s="30"/>
      <c r="C90" s="4"/>
      <c r="D90" s="4"/>
      <c r="E90" s="3" t="str">
        <f>IF(SUM(C90-D90)=0," ",C90-D90)</f>
        <v xml:space="preserve"> </v>
      </c>
      <c r="F90" s="16" t="str">
        <f>IF(ISERR(E90/D90), " ",E90/D90)</f>
        <v xml:space="preserve"> </v>
      </c>
    </row>
    <row r="91" spans="1:6" ht="13.8" thickBot="1" x14ac:dyDescent="0.3">
      <c r="A91" s="5" t="s">
        <v>0</v>
      </c>
      <c r="B91" s="33">
        <f>SUM(B78:B90)</f>
        <v>1.0000000000000002</v>
      </c>
      <c r="C91" s="6">
        <f>SUM(C78:C90)</f>
        <v>2621293998.9799995</v>
      </c>
      <c r="D91" s="6">
        <f>SUM(D78:D90)</f>
        <v>2434197174.8299999</v>
      </c>
      <c r="E91" s="6">
        <f>SUM(E78:E90)</f>
        <v>187096824.14999998</v>
      </c>
      <c r="F91" s="7">
        <f>E91/D91</f>
        <v>7.6861819611250881E-2</v>
      </c>
    </row>
    <row r="92" spans="1:6" ht="13.8" thickBot="1" x14ac:dyDescent="0.3"/>
    <row r="93" spans="1:6" x14ac:dyDescent="0.25">
      <c r="A93" s="34" t="s">
        <v>30</v>
      </c>
      <c r="B93" s="35"/>
      <c r="C93" s="35"/>
      <c r="D93" s="35"/>
      <c r="E93" s="35"/>
      <c r="F93" s="36"/>
    </row>
    <row r="94" spans="1:6" x14ac:dyDescent="0.25">
      <c r="A94" s="9" t="s">
        <v>3</v>
      </c>
      <c r="B94" s="28"/>
      <c r="C94" s="10" t="s">
        <v>27</v>
      </c>
      <c r="D94" s="10" t="s">
        <v>26</v>
      </c>
      <c r="E94" s="10" t="s">
        <v>4</v>
      </c>
      <c r="F94" s="11" t="s">
        <v>5</v>
      </c>
    </row>
    <row r="95" spans="1:6" x14ac:dyDescent="0.25">
      <c r="A95" s="25"/>
      <c r="B95" s="1"/>
      <c r="F95" s="24"/>
    </row>
    <row r="96" spans="1:6" s="19" customFormat="1" ht="15" x14ac:dyDescent="0.25">
      <c r="A96" s="12" t="s">
        <v>7</v>
      </c>
      <c r="B96" s="32">
        <f>C96/$C$109</f>
        <v>8.5242084430452725E-2</v>
      </c>
      <c r="C96" s="3">
        <v>241798722</v>
      </c>
      <c r="D96" s="3">
        <v>204348715.36000001</v>
      </c>
      <c r="E96" s="3">
        <f t="shared" ref="E96:E106" si="19">IF(SUM(C96-D96)=0," ",C96-D96)</f>
        <v>37450006.639999986</v>
      </c>
      <c r="F96" s="15">
        <f t="shared" ref="F96:F106" si="20">IF(ISERR(E96/D96), " ",E96/D96)</f>
        <v>0.18326519241397976</v>
      </c>
    </row>
    <row r="97" spans="1:6" x14ac:dyDescent="0.25">
      <c r="A97" s="12" t="s">
        <v>8</v>
      </c>
      <c r="B97" s="32">
        <f t="shared" ref="B97:B107" si="21">C97/$C$109</f>
        <v>7.5282551420778096E-2</v>
      </c>
      <c r="C97" s="3">
        <v>213547390.87</v>
      </c>
      <c r="D97" s="3">
        <f t="shared" ref="D97:D102" si="22">C79</f>
        <v>197006551.31999999</v>
      </c>
      <c r="E97" s="3">
        <f t="shared" si="19"/>
        <v>16540839.550000012</v>
      </c>
      <c r="F97" s="15">
        <f t="shared" si="20"/>
        <v>8.3960860383432312E-2</v>
      </c>
    </row>
    <row r="98" spans="1:6" x14ac:dyDescent="0.25">
      <c r="A98" s="12" t="s">
        <v>9</v>
      </c>
      <c r="B98" s="32">
        <f t="shared" si="21"/>
        <v>8.974905897724611E-2</v>
      </c>
      <c r="C98" s="3">
        <v>254583260.21000001</v>
      </c>
      <c r="D98" s="3">
        <f t="shared" si="22"/>
        <v>227253604.88</v>
      </c>
      <c r="E98" s="3">
        <f t="shared" si="19"/>
        <v>27329655.330000013</v>
      </c>
      <c r="F98" s="15">
        <f t="shared" si="20"/>
        <v>0.1202606020020289</v>
      </c>
    </row>
    <row r="99" spans="1:6" x14ac:dyDescent="0.25">
      <c r="A99" s="12" t="s">
        <v>10</v>
      </c>
      <c r="B99" s="32">
        <f t="shared" si="21"/>
        <v>8.1165480758451189E-2</v>
      </c>
      <c r="C99" s="3">
        <v>230234978.99000001</v>
      </c>
      <c r="D99" s="3">
        <f t="shared" si="22"/>
        <v>202745423.97</v>
      </c>
      <c r="E99" s="3">
        <f t="shared" si="19"/>
        <v>27489555.020000011</v>
      </c>
      <c r="F99" s="15">
        <f t="shared" si="20"/>
        <v>0.13558656211184134</v>
      </c>
    </row>
    <row r="100" spans="1:6" x14ac:dyDescent="0.25">
      <c r="A100" s="12" t="s">
        <v>11</v>
      </c>
      <c r="B100" s="32">
        <f t="shared" si="21"/>
        <v>6.7855336024056981E-2</v>
      </c>
      <c r="C100" s="3">
        <v>192479262.34</v>
      </c>
      <c r="D100" s="3">
        <f t="shared" si="22"/>
        <v>199268715.19999999</v>
      </c>
      <c r="E100" s="3">
        <f t="shared" si="19"/>
        <v>-6789452.8599999845</v>
      </c>
      <c r="F100" s="15">
        <f t="shared" si="20"/>
        <v>-3.4071845413293382E-2</v>
      </c>
    </row>
    <row r="101" spans="1:6" x14ac:dyDescent="0.25">
      <c r="A101" s="12" t="s">
        <v>12</v>
      </c>
      <c r="B101" s="32">
        <f t="shared" si="21"/>
        <v>0.10249591765625329</v>
      </c>
      <c r="C101" s="3">
        <v>290741152.86000001</v>
      </c>
      <c r="D101" s="3">
        <f t="shared" si="22"/>
        <v>283107982.87</v>
      </c>
      <c r="E101" s="3">
        <f t="shared" si="19"/>
        <v>7633169.9900000095</v>
      </c>
      <c r="F101" s="15">
        <f t="shared" si="20"/>
        <v>2.6962044350070748E-2</v>
      </c>
    </row>
    <row r="102" spans="1:6" x14ac:dyDescent="0.25">
      <c r="A102" s="12" t="s">
        <v>13</v>
      </c>
      <c r="B102" s="32">
        <f t="shared" si="21"/>
        <v>7.6038685978029777E-2</v>
      </c>
      <c r="C102" s="3">
        <v>215692251.25</v>
      </c>
      <c r="D102" s="3">
        <f t="shared" si="22"/>
        <v>176124978.91</v>
      </c>
      <c r="E102" s="3">
        <f t="shared" si="19"/>
        <v>39567272.340000004</v>
      </c>
      <c r="F102" s="15">
        <f t="shared" si="20"/>
        <v>0.22465451854060356</v>
      </c>
    </row>
    <row r="103" spans="1:6" x14ac:dyDescent="0.25">
      <c r="A103" s="12" t="s">
        <v>14</v>
      </c>
      <c r="B103" s="32">
        <f t="shared" si="21"/>
        <v>6.9864223581978122E-2</v>
      </c>
      <c r="C103" s="3">
        <v>198177696.94999999</v>
      </c>
      <c r="D103" s="3">
        <f>C85</f>
        <v>192607869.75</v>
      </c>
      <c r="E103" s="3">
        <f t="shared" si="19"/>
        <v>5569827.1999999881</v>
      </c>
      <c r="F103" s="15">
        <f t="shared" si="20"/>
        <v>2.8917962735528296E-2</v>
      </c>
    </row>
    <row r="104" spans="1:6" x14ac:dyDescent="0.25">
      <c r="A104" s="12" t="s">
        <v>2</v>
      </c>
      <c r="B104" s="32">
        <f t="shared" si="21"/>
        <v>9.4379424324940897E-2</v>
      </c>
      <c r="C104" s="3">
        <v>267717810.25</v>
      </c>
      <c r="D104" s="3">
        <f>C86</f>
        <v>244594693.81999999</v>
      </c>
      <c r="E104" s="3">
        <f t="shared" si="19"/>
        <v>23123116.430000007</v>
      </c>
      <c r="F104" s="15">
        <f t="shared" si="20"/>
        <v>9.4536459760719796E-2</v>
      </c>
    </row>
    <row r="105" spans="1:6" x14ac:dyDescent="0.25">
      <c r="A105" s="12" t="s">
        <v>15</v>
      </c>
      <c r="B105" s="32">
        <f t="shared" si="21"/>
        <v>7.8156806873793783E-2</v>
      </c>
      <c r="C105" s="3">
        <v>221700538.46000001</v>
      </c>
      <c r="D105" s="3">
        <f>C87</f>
        <v>228317410.33000001</v>
      </c>
      <c r="E105" s="17">
        <f t="shared" si="19"/>
        <v>-6616871.8700000048</v>
      </c>
      <c r="F105" s="15">
        <f t="shared" si="20"/>
        <v>-2.8981021904708304E-2</v>
      </c>
    </row>
    <row r="106" spans="1:6" x14ac:dyDescent="0.25">
      <c r="A106" s="12" t="s">
        <v>1</v>
      </c>
      <c r="B106" s="32">
        <f t="shared" si="21"/>
        <v>9.9571449541588253E-2</v>
      </c>
      <c r="C106" s="3">
        <v>282445571.43000001</v>
      </c>
      <c r="D106" s="3">
        <f>C88</f>
        <v>265305683.66</v>
      </c>
      <c r="E106" s="17">
        <f t="shared" si="19"/>
        <v>17139887.770000011</v>
      </c>
      <c r="F106" s="15">
        <f t="shared" si="20"/>
        <v>6.4604299212697877E-2</v>
      </c>
    </row>
    <row r="107" spans="1:6" x14ac:dyDescent="0.25">
      <c r="A107" s="12" t="s">
        <v>6</v>
      </c>
      <c r="B107" s="32">
        <f t="shared" si="21"/>
        <v>8.0198980432430914E-2</v>
      </c>
      <c r="C107" s="3">
        <v>227493392.53999999</v>
      </c>
      <c r="D107" s="3">
        <f>C89</f>
        <v>200612368.91</v>
      </c>
      <c r="E107" s="17">
        <f>IF(SUM(C107-D107)=0," ",C107-D107)</f>
        <v>26881023.629999995</v>
      </c>
      <c r="F107" s="15">
        <f>IF(ISERR(E107/D107), " ",E107/D107)</f>
        <v>0.1339948467587237</v>
      </c>
    </row>
    <row r="108" spans="1:6" x14ac:dyDescent="0.25">
      <c r="A108" s="13"/>
      <c r="B108" s="30"/>
      <c r="C108" s="4"/>
      <c r="D108" s="4"/>
      <c r="E108" s="3" t="str">
        <f>IF(SUM(C108-D108)=0," ",C108-D108)</f>
        <v xml:space="preserve"> </v>
      </c>
      <c r="F108" s="16" t="str">
        <f>IF(ISERR(E108/D108), " ",E108/D108)</f>
        <v xml:space="preserve"> </v>
      </c>
    </row>
    <row r="109" spans="1:6" ht="13.8" thickBot="1" x14ac:dyDescent="0.3">
      <c r="A109" s="5" t="s">
        <v>0</v>
      </c>
      <c r="B109" s="33">
        <f>SUM(B96:B108)</f>
        <v>1</v>
      </c>
      <c r="C109" s="6">
        <f>SUM(C96:C108)</f>
        <v>2836612028.1499996</v>
      </c>
      <c r="D109" s="6">
        <f>SUM(D96:D108)</f>
        <v>2621293998.9799995</v>
      </c>
      <c r="E109" s="6">
        <f>SUM(E96:E108)</f>
        <v>215318029.17000005</v>
      </c>
      <c r="F109" s="7">
        <f>E109/D109</f>
        <v>8.2141884601187348E-2</v>
      </c>
    </row>
    <row r="110" spans="1:6" ht="13.8" thickBot="1" x14ac:dyDescent="0.3"/>
    <row r="111" spans="1:6" x14ac:dyDescent="0.25">
      <c r="A111" s="34" t="s">
        <v>32</v>
      </c>
      <c r="B111" s="35"/>
      <c r="C111" s="35"/>
      <c r="D111" s="35"/>
      <c r="E111" s="35"/>
      <c r="F111" s="36"/>
    </row>
    <row r="112" spans="1:6" x14ac:dyDescent="0.25">
      <c r="A112" s="9" t="s">
        <v>3</v>
      </c>
      <c r="B112" s="28"/>
      <c r="C112" s="10" t="s">
        <v>31</v>
      </c>
      <c r="D112" s="10" t="s">
        <v>27</v>
      </c>
      <c r="E112" s="10" t="s">
        <v>4</v>
      </c>
      <c r="F112" s="11" t="s">
        <v>5</v>
      </c>
    </row>
    <row r="113" spans="1:6" x14ac:dyDescent="0.25">
      <c r="A113" s="25"/>
      <c r="B113" s="1"/>
      <c r="F113" s="24"/>
    </row>
    <row r="114" spans="1:6" s="19" customFormat="1" ht="15" x14ac:dyDescent="0.25">
      <c r="A114" s="12" t="s">
        <v>7</v>
      </c>
      <c r="B114" s="32">
        <f>C114/$C$127</f>
        <v>7.8892418319887594E-2</v>
      </c>
      <c r="C114" s="3">
        <v>224998709.37</v>
      </c>
      <c r="D114" s="3">
        <f t="shared" ref="D114:D119" si="23">C96</f>
        <v>241798722</v>
      </c>
      <c r="E114" s="3">
        <f t="shared" ref="E114:E124" si="24">IF(SUM(C114-D114)=0," ",C114-D114)</f>
        <v>-16800012.629999995</v>
      </c>
      <c r="F114" s="15">
        <f t="shared" ref="F114:F124" si="25">IF(ISERR(E114/D114), " ",E114/D114)</f>
        <v>-6.9479327645081579E-2</v>
      </c>
    </row>
    <row r="115" spans="1:6" x14ac:dyDescent="0.25">
      <c r="A115" s="12" t="s">
        <v>8</v>
      </c>
      <c r="B115" s="32">
        <f t="shared" ref="B115:B125" si="26">C115/$C$127</f>
        <v>7.6512382984965904E-2</v>
      </c>
      <c r="C115" s="3">
        <v>218210923.03999999</v>
      </c>
      <c r="D115" s="3">
        <f t="shared" si="23"/>
        <v>213547390.87</v>
      </c>
      <c r="E115" s="3">
        <f t="shared" si="24"/>
        <v>4663532.1699999869</v>
      </c>
      <c r="F115" s="15">
        <f t="shared" si="25"/>
        <v>2.1838394517491332E-2</v>
      </c>
    </row>
    <row r="116" spans="1:6" x14ac:dyDescent="0.25">
      <c r="A116" s="12" t="s">
        <v>9</v>
      </c>
      <c r="B116" s="32">
        <f t="shared" si="26"/>
        <v>9.6233829905628565E-2</v>
      </c>
      <c r="C116" s="3">
        <v>274455872.79000002</v>
      </c>
      <c r="D116" s="3">
        <f t="shared" si="23"/>
        <v>254583260.21000001</v>
      </c>
      <c r="E116" s="3">
        <f t="shared" si="24"/>
        <v>19872612.580000013</v>
      </c>
      <c r="F116" s="15">
        <f t="shared" si="25"/>
        <v>7.8059384437168186E-2</v>
      </c>
    </row>
    <row r="117" spans="1:6" x14ac:dyDescent="0.25">
      <c r="A117" s="12" t="s">
        <v>10</v>
      </c>
      <c r="B117" s="32">
        <f t="shared" si="26"/>
        <v>8.183491479900247E-2</v>
      </c>
      <c r="C117" s="3">
        <v>233390617.28999999</v>
      </c>
      <c r="D117" s="3">
        <f t="shared" si="23"/>
        <v>230234978.99000001</v>
      </c>
      <c r="E117" s="3">
        <f t="shared" si="24"/>
        <v>3155638.2999999821</v>
      </c>
      <c r="F117" s="15">
        <f t="shared" si="25"/>
        <v>1.370616365003792E-2</v>
      </c>
    </row>
    <row r="118" spans="1:6" x14ac:dyDescent="0.25">
      <c r="A118" s="12" t="s">
        <v>11</v>
      </c>
      <c r="B118" s="32">
        <f t="shared" si="26"/>
        <v>7.032351817722117E-2</v>
      </c>
      <c r="C118" s="3">
        <v>200560474.19</v>
      </c>
      <c r="D118" s="3">
        <f t="shared" si="23"/>
        <v>192479262.34</v>
      </c>
      <c r="E118" s="3">
        <f t="shared" si="24"/>
        <v>8081211.849999994</v>
      </c>
      <c r="F118" s="15">
        <f t="shared" si="25"/>
        <v>4.1984844246364304E-2</v>
      </c>
    </row>
    <row r="119" spans="1:6" x14ac:dyDescent="0.25">
      <c r="A119" s="12" t="s">
        <v>12</v>
      </c>
      <c r="B119" s="32">
        <f t="shared" si="26"/>
        <v>0.10871612563287347</v>
      </c>
      <c r="C119" s="3">
        <v>310054989.76999998</v>
      </c>
      <c r="D119" s="3">
        <f t="shared" si="23"/>
        <v>290741152.86000001</v>
      </c>
      <c r="E119" s="3">
        <f t="shared" si="24"/>
        <v>19313836.909999967</v>
      </c>
      <c r="F119" s="15">
        <f t="shared" si="25"/>
        <v>6.6429663362104499E-2</v>
      </c>
    </row>
    <row r="120" spans="1:6" x14ac:dyDescent="0.25">
      <c r="A120" s="12" t="s">
        <v>13</v>
      </c>
      <c r="B120" s="32">
        <f t="shared" si="26"/>
        <v>7.4089667953347343E-2</v>
      </c>
      <c r="C120" s="3">
        <v>211301415.55000001</v>
      </c>
      <c r="D120" s="3">
        <f t="shared" ref="D120:D125" si="27">C102</f>
        <v>215692251.25</v>
      </c>
      <c r="E120" s="3">
        <f t="shared" si="24"/>
        <v>-4390835.6999999881</v>
      </c>
      <c r="F120" s="15">
        <f t="shared" si="25"/>
        <v>-2.035694687478945E-2</v>
      </c>
    </row>
    <row r="121" spans="1:6" x14ac:dyDescent="0.25">
      <c r="A121" s="12" t="s">
        <v>14</v>
      </c>
      <c r="B121" s="32">
        <f t="shared" si="26"/>
        <v>6.6214253102247267E-2</v>
      </c>
      <c r="C121" s="3">
        <v>188840978.72999999</v>
      </c>
      <c r="D121" s="3">
        <f t="shared" si="27"/>
        <v>198177696.94999999</v>
      </c>
      <c r="E121" s="3">
        <f t="shared" si="24"/>
        <v>-9336718.2199999988</v>
      </c>
      <c r="F121" s="15">
        <f t="shared" si="25"/>
        <v>-4.7112860648267814E-2</v>
      </c>
    </row>
    <row r="122" spans="1:6" x14ac:dyDescent="0.25">
      <c r="A122" s="12" t="s">
        <v>2</v>
      </c>
      <c r="B122" s="32">
        <f t="shared" si="26"/>
        <v>8.9803757827642078E-2</v>
      </c>
      <c r="C122" s="3">
        <v>256117508.34999999</v>
      </c>
      <c r="D122" s="3">
        <f t="shared" si="27"/>
        <v>267717810.25</v>
      </c>
      <c r="E122" s="3">
        <f t="shared" si="24"/>
        <v>-11600301.900000006</v>
      </c>
      <c r="F122" s="15">
        <f t="shared" si="25"/>
        <v>-4.3330333118918846E-2</v>
      </c>
    </row>
    <row r="123" spans="1:6" x14ac:dyDescent="0.25">
      <c r="A123" s="12" t="s">
        <v>15</v>
      </c>
      <c r="B123" s="32">
        <f t="shared" si="26"/>
        <v>7.9154554946598468E-2</v>
      </c>
      <c r="C123" s="3">
        <v>225746314.83000001</v>
      </c>
      <c r="D123" s="3">
        <f t="shared" si="27"/>
        <v>221700538.46000001</v>
      </c>
      <c r="E123" s="17">
        <f t="shared" si="24"/>
        <v>4045776.3700000048</v>
      </c>
      <c r="F123" s="15">
        <f t="shared" si="25"/>
        <v>1.8248834207184202E-2</v>
      </c>
    </row>
    <row r="124" spans="1:6" x14ac:dyDescent="0.25">
      <c r="A124" s="12" t="s">
        <v>1</v>
      </c>
      <c r="B124" s="32">
        <f t="shared" si="26"/>
        <v>9.6503711690916233E-2</v>
      </c>
      <c r="C124" s="3">
        <v>275225567.19999999</v>
      </c>
      <c r="D124" s="3">
        <f t="shared" si="27"/>
        <v>282445571.43000001</v>
      </c>
      <c r="E124" s="17">
        <f t="shared" si="24"/>
        <v>-7220004.2300000191</v>
      </c>
      <c r="F124" s="15">
        <f t="shared" si="25"/>
        <v>-2.5562462153135197E-2</v>
      </c>
    </row>
    <row r="125" spans="1:6" x14ac:dyDescent="0.25">
      <c r="A125" s="12" t="s">
        <v>6</v>
      </c>
      <c r="B125" s="32">
        <f t="shared" si="26"/>
        <v>8.1720864659669476E-2</v>
      </c>
      <c r="C125" s="3">
        <v>233065349.86000001</v>
      </c>
      <c r="D125" s="3">
        <f t="shared" si="27"/>
        <v>227493392.53999999</v>
      </c>
      <c r="E125" s="17">
        <f>IF(SUM(C125-D125)=0," ",C125-D125)</f>
        <v>5571957.3200000226</v>
      </c>
      <c r="F125" s="15">
        <f>IF(ISERR(E125/D125), " ",E125/D125)</f>
        <v>2.449283145232585E-2</v>
      </c>
    </row>
    <row r="126" spans="1:6" x14ac:dyDescent="0.25">
      <c r="A126" s="13"/>
      <c r="B126" s="30"/>
      <c r="C126" s="4"/>
      <c r="D126" s="4"/>
      <c r="E126" s="3" t="str">
        <f>IF(SUM(C126-D126)=0," ",C126-D126)</f>
        <v xml:space="preserve"> </v>
      </c>
      <c r="F126" s="16" t="str">
        <f>IF(ISERR(E126/D126), " ",E126/D126)</f>
        <v xml:space="preserve"> </v>
      </c>
    </row>
    <row r="127" spans="1:6" ht="13.8" thickBot="1" x14ac:dyDescent="0.3">
      <c r="A127" s="5" t="s">
        <v>0</v>
      </c>
      <c r="B127" s="33">
        <f>SUM(B114:B126)</f>
        <v>1</v>
      </c>
      <c r="C127" s="6">
        <f>SUM(C114:C126)</f>
        <v>2851968720.9699998</v>
      </c>
      <c r="D127" s="6">
        <f>SUM(D114:D126)</f>
        <v>2836612028.1499996</v>
      </c>
      <c r="E127" s="6">
        <f>SUM(E114:E126)</f>
        <v>15356692.819999963</v>
      </c>
      <c r="F127" s="7">
        <f>E127/D127</f>
        <v>5.4137445190258864E-3</v>
      </c>
    </row>
    <row r="129" spans="1:6" ht="13.8" thickBot="1" x14ac:dyDescent="0.3"/>
    <row r="130" spans="1:6" x14ac:dyDescent="0.25">
      <c r="A130" s="34" t="s">
        <v>34</v>
      </c>
      <c r="B130" s="35"/>
      <c r="C130" s="35"/>
      <c r="D130" s="35"/>
      <c r="E130" s="35"/>
      <c r="F130" s="36"/>
    </row>
    <row r="131" spans="1:6" x14ac:dyDescent="0.25">
      <c r="A131" s="9" t="s">
        <v>3</v>
      </c>
      <c r="B131" s="28"/>
      <c r="C131" s="10" t="s">
        <v>33</v>
      </c>
      <c r="D131" s="10" t="s">
        <v>31</v>
      </c>
      <c r="E131" s="10" t="s">
        <v>4</v>
      </c>
      <c r="F131" s="11" t="s">
        <v>5</v>
      </c>
    </row>
    <row r="132" spans="1:6" x14ac:dyDescent="0.25">
      <c r="A132" s="25"/>
      <c r="B132" s="1"/>
      <c r="F132" s="24"/>
    </row>
    <row r="133" spans="1:6" s="19" customFormat="1" ht="15" x14ac:dyDescent="0.25">
      <c r="A133" s="12" t="s">
        <v>7</v>
      </c>
      <c r="B133" s="32">
        <f>C133/$C$146</f>
        <v>7.8903963178890604E-2</v>
      </c>
      <c r="C133" s="3">
        <v>221217164.03999999</v>
      </c>
      <c r="D133" s="3">
        <f t="shared" ref="D133:D138" si="28">C114</f>
        <v>224998709.37</v>
      </c>
      <c r="E133" s="3">
        <f t="shared" ref="E133:E143" si="29">IF(SUM(C133-D133)=0," ",C133-D133)</f>
        <v>-3781545.3300000131</v>
      </c>
      <c r="F133" s="15">
        <f t="shared" ref="F133:F143" si="30">IF(ISERR(E133/D133), " ",E133/D133)</f>
        <v>-1.6806964540322922E-2</v>
      </c>
    </row>
    <row r="134" spans="1:6" x14ac:dyDescent="0.25">
      <c r="A134" s="12" t="s">
        <v>8</v>
      </c>
      <c r="B134" s="32">
        <f t="shared" ref="B134:B144" si="31">C134/$C$146</f>
        <v>8.0531067238644005E-2</v>
      </c>
      <c r="C134" s="3">
        <v>225778954.49000001</v>
      </c>
      <c r="D134" s="3">
        <f t="shared" si="28"/>
        <v>218210923.03999999</v>
      </c>
      <c r="E134" s="3">
        <f t="shared" si="29"/>
        <v>7568031.4500000179</v>
      </c>
      <c r="F134" s="15">
        <f t="shared" si="30"/>
        <v>3.4682184303911914E-2</v>
      </c>
    </row>
    <row r="135" spans="1:6" x14ac:dyDescent="0.25">
      <c r="A135" s="12" t="s">
        <v>9</v>
      </c>
      <c r="B135" s="32">
        <f t="shared" si="31"/>
        <v>9.3385408029279138E-2</v>
      </c>
      <c r="C135" s="3">
        <v>261817712.25</v>
      </c>
      <c r="D135" s="3">
        <f t="shared" si="28"/>
        <v>274455872.79000002</v>
      </c>
      <c r="E135" s="3">
        <f t="shared" si="29"/>
        <v>-12638160.540000021</v>
      </c>
      <c r="F135" s="15">
        <f t="shared" si="30"/>
        <v>-4.604806015453753E-2</v>
      </c>
    </row>
    <row r="136" spans="1:6" x14ac:dyDescent="0.25">
      <c r="A136" s="12" t="s">
        <v>10</v>
      </c>
      <c r="B136" s="32">
        <f t="shared" si="31"/>
        <v>7.7390921453359018E-2</v>
      </c>
      <c r="C136" s="3">
        <v>216975161.66</v>
      </c>
      <c r="D136" s="3">
        <f t="shared" si="28"/>
        <v>233390617.28999999</v>
      </c>
      <c r="E136" s="3">
        <f t="shared" si="29"/>
        <v>-16415455.629999995</v>
      </c>
      <c r="F136" s="15">
        <f t="shared" si="30"/>
        <v>-7.0334685346853248E-2</v>
      </c>
    </row>
    <row r="137" spans="1:6" x14ac:dyDescent="0.25">
      <c r="A137" s="12" t="s">
        <v>11</v>
      </c>
      <c r="B137" s="32">
        <f t="shared" si="31"/>
        <v>7.6653215849551426E-2</v>
      </c>
      <c r="C137" s="3">
        <v>214906911.41</v>
      </c>
      <c r="D137" s="3">
        <f t="shared" si="28"/>
        <v>200560474.19</v>
      </c>
      <c r="E137" s="3">
        <f t="shared" si="29"/>
        <v>14346437.219999999</v>
      </c>
      <c r="F137" s="15">
        <f t="shared" si="30"/>
        <v>7.1531727664389991E-2</v>
      </c>
    </row>
    <row r="138" spans="1:6" x14ac:dyDescent="0.25">
      <c r="A138" s="12" t="s">
        <v>12</v>
      </c>
      <c r="B138" s="32">
        <f t="shared" si="31"/>
        <v>0.10829679002552707</v>
      </c>
      <c r="C138" s="3">
        <v>303623643.20999998</v>
      </c>
      <c r="D138" s="3">
        <f t="shared" si="28"/>
        <v>310054989.76999998</v>
      </c>
      <c r="E138" s="3">
        <f t="shared" si="29"/>
        <v>-6431346.5600000024</v>
      </c>
      <c r="F138" s="15">
        <f t="shared" si="30"/>
        <v>-2.074259977164309E-2</v>
      </c>
    </row>
    <row r="139" spans="1:6" x14ac:dyDescent="0.25">
      <c r="A139" s="12" t="s">
        <v>13</v>
      </c>
      <c r="B139" s="32">
        <f t="shared" si="31"/>
        <v>6.9307820812443979E-2</v>
      </c>
      <c r="C139" s="3">
        <v>194313174.5</v>
      </c>
      <c r="D139" s="3">
        <f t="shared" ref="D139:D144" si="32">C120</f>
        <v>211301415.55000001</v>
      </c>
      <c r="E139" s="3">
        <f t="shared" si="29"/>
        <v>-16988241.050000012</v>
      </c>
      <c r="F139" s="15">
        <f t="shared" si="30"/>
        <v>-8.0398141232423989E-2</v>
      </c>
    </row>
    <row r="140" spans="1:6" x14ac:dyDescent="0.25">
      <c r="A140" s="12" t="s">
        <v>14</v>
      </c>
      <c r="B140" s="32">
        <f t="shared" si="31"/>
        <v>6.9275521288251429E-2</v>
      </c>
      <c r="C140" s="3">
        <v>194222618.72999999</v>
      </c>
      <c r="D140" s="3">
        <f t="shared" si="32"/>
        <v>188840978.72999999</v>
      </c>
      <c r="E140" s="3">
        <f t="shared" si="29"/>
        <v>5381640</v>
      </c>
      <c r="F140" s="15">
        <f t="shared" si="30"/>
        <v>2.8498263651209579E-2</v>
      </c>
    </row>
    <row r="141" spans="1:6" x14ac:dyDescent="0.25">
      <c r="A141" s="12" t="s">
        <v>2</v>
      </c>
      <c r="B141" s="32">
        <f t="shared" si="31"/>
        <v>9.4528308883231937E-2</v>
      </c>
      <c r="C141" s="3">
        <v>265021978.24000001</v>
      </c>
      <c r="D141" s="3">
        <f t="shared" si="32"/>
        <v>256117508.34999999</v>
      </c>
      <c r="E141" s="3">
        <f t="shared" si="29"/>
        <v>8904469.8900000155</v>
      </c>
      <c r="F141" s="15">
        <f t="shared" si="30"/>
        <v>3.4767126805839141E-2</v>
      </c>
    </row>
    <row r="142" spans="1:6" x14ac:dyDescent="0.25">
      <c r="A142" s="12" t="s">
        <v>15</v>
      </c>
      <c r="B142" s="32">
        <f t="shared" si="31"/>
        <v>7.6756542074443226E-2</v>
      </c>
      <c r="C142" s="3">
        <v>215196599.44999999</v>
      </c>
      <c r="D142" s="3">
        <f t="shared" si="32"/>
        <v>225746314.83000001</v>
      </c>
      <c r="E142" s="17">
        <f t="shared" si="29"/>
        <v>-10549715.380000025</v>
      </c>
      <c r="F142" s="15">
        <f t="shared" si="30"/>
        <v>-4.6732613942976516E-2</v>
      </c>
    </row>
    <row r="143" spans="1:6" x14ac:dyDescent="0.25">
      <c r="A143" s="12" t="s">
        <v>1</v>
      </c>
      <c r="B143" s="32">
        <f t="shared" si="31"/>
        <v>9.4512861766689674E-2</v>
      </c>
      <c r="C143" s="3">
        <v>264978670.31</v>
      </c>
      <c r="D143" s="3">
        <f t="shared" si="32"/>
        <v>275225567.19999999</v>
      </c>
      <c r="E143" s="17">
        <f t="shared" si="29"/>
        <v>-10246896.889999986</v>
      </c>
      <c r="F143" s="15">
        <f t="shared" si="30"/>
        <v>-3.7230904796551133E-2</v>
      </c>
    </row>
    <row r="144" spans="1:6" x14ac:dyDescent="0.25">
      <c r="A144" s="12" t="s">
        <v>6</v>
      </c>
      <c r="B144" s="32">
        <f t="shared" si="31"/>
        <v>8.0457579399688436E-2</v>
      </c>
      <c r="C144" s="27">
        <v>225572922.11000001</v>
      </c>
      <c r="D144" s="3">
        <f t="shared" si="32"/>
        <v>233065349.86000001</v>
      </c>
      <c r="E144" s="17">
        <f>IF(SUM(C144-D144)=0," ",C144-D144)</f>
        <v>-7492427.75</v>
      </c>
      <c r="F144" s="15">
        <f>IF(ISERR(E144/D144), " ",E144/D144)</f>
        <v>-3.2147325865902528E-2</v>
      </c>
    </row>
    <row r="145" spans="1:6" x14ac:dyDescent="0.25">
      <c r="A145" s="13"/>
      <c r="B145" s="30"/>
      <c r="C145" s="4"/>
      <c r="D145" s="4"/>
      <c r="E145" s="3" t="str">
        <f>IF(SUM(C145-D145)=0," ",C145-D145)</f>
        <v xml:space="preserve"> </v>
      </c>
      <c r="F145" s="16" t="str">
        <f>IF(ISERR(E145/D145), " ",E145/D145)</f>
        <v xml:space="preserve"> </v>
      </c>
    </row>
    <row r="146" spans="1:6" ht="13.8" thickBot="1" x14ac:dyDescent="0.3">
      <c r="A146" s="5" t="s">
        <v>0</v>
      </c>
      <c r="B146" s="33">
        <f>SUM(B133:B145)</f>
        <v>1</v>
      </c>
      <c r="C146" s="6">
        <f>SUM(C133:C145)</f>
        <v>2803625510.4000001</v>
      </c>
      <c r="D146" s="6">
        <f>SUM(D133:D145)</f>
        <v>2851968720.9699998</v>
      </c>
      <c r="E146" s="6">
        <f>SUM(E133:E145)</f>
        <v>-48343210.570000023</v>
      </c>
      <c r="F146" s="7">
        <f>E146/D146</f>
        <v>-1.6950820748678382E-2</v>
      </c>
    </row>
    <row r="148" spans="1:6" ht="13.8" thickBot="1" x14ac:dyDescent="0.3"/>
    <row r="149" spans="1:6" x14ac:dyDescent="0.25">
      <c r="A149" s="34" t="s">
        <v>38</v>
      </c>
      <c r="B149" s="35"/>
      <c r="C149" s="35"/>
      <c r="D149" s="35"/>
      <c r="E149" s="35"/>
      <c r="F149" s="36"/>
    </row>
    <row r="150" spans="1:6" x14ac:dyDescent="0.25">
      <c r="A150" s="9" t="s">
        <v>3</v>
      </c>
      <c r="B150" s="28"/>
      <c r="C150" s="10" t="s">
        <v>35</v>
      </c>
      <c r="D150" s="10" t="s">
        <v>33</v>
      </c>
      <c r="E150" s="10" t="s">
        <v>4</v>
      </c>
      <c r="F150" s="11" t="s">
        <v>5</v>
      </c>
    </row>
    <row r="151" spans="1:6" x14ac:dyDescent="0.25">
      <c r="A151" s="25"/>
      <c r="B151" s="1"/>
      <c r="F151" s="24"/>
    </row>
    <row r="152" spans="1:6" s="19" customFormat="1" ht="15" x14ac:dyDescent="0.25">
      <c r="A152" s="12" t="s">
        <v>7</v>
      </c>
      <c r="B152" s="32">
        <f>C152/$C$165</f>
        <v>8.9681978234275928E-2</v>
      </c>
      <c r="C152" s="3">
        <v>219082349.58000001</v>
      </c>
      <c r="D152" s="3">
        <f t="shared" ref="D152:D163" si="33">C133</f>
        <v>221217164.03999999</v>
      </c>
      <c r="E152" s="3">
        <f t="shared" ref="E152:E162" si="34">IF(SUM(C152-D152)=0," ",C152-D152)</f>
        <v>-2134814.4599999785</v>
      </c>
      <c r="F152" s="15">
        <f t="shared" ref="F152:F162" si="35">IF(ISERR(E152/D152), " ",E152/D152)</f>
        <v>-9.6503111287240175E-3</v>
      </c>
    </row>
    <row r="153" spans="1:6" x14ac:dyDescent="0.25">
      <c r="A153" s="12" t="s">
        <v>8</v>
      </c>
      <c r="B153" s="32">
        <f t="shared" ref="B153:B163" si="36">C153/$C$165</f>
        <v>8.6893656274066172E-2</v>
      </c>
      <c r="C153" s="3">
        <v>212270812.43000001</v>
      </c>
      <c r="D153" s="3">
        <f t="shared" si="33"/>
        <v>225778954.49000001</v>
      </c>
      <c r="E153" s="3">
        <f t="shared" si="34"/>
        <v>-13508142.060000002</v>
      </c>
      <c r="F153" s="15">
        <f t="shared" si="35"/>
        <v>-5.9829057542200165E-2</v>
      </c>
    </row>
    <row r="154" spans="1:6" x14ac:dyDescent="0.25">
      <c r="A154" s="12" t="s">
        <v>9</v>
      </c>
      <c r="B154" s="32">
        <f t="shared" si="36"/>
        <v>0.10307479649671057</v>
      </c>
      <c r="C154" s="3">
        <v>251799403.22</v>
      </c>
      <c r="D154" s="3">
        <f t="shared" si="33"/>
        <v>261817712.25</v>
      </c>
      <c r="E154" s="3">
        <f t="shared" si="34"/>
        <v>-10018309.030000001</v>
      </c>
      <c r="F154" s="15">
        <f t="shared" si="35"/>
        <v>-3.8264443394241753E-2</v>
      </c>
    </row>
    <row r="155" spans="1:6" x14ac:dyDescent="0.25">
      <c r="A155" s="12" t="s">
        <v>10</v>
      </c>
      <c r="B155" s="32">
        <f t="shared" si="36"/>
        <v>8.2241689301389614E-2</v>
      </c>
      <c r="C155" s="3">
        <v>200906613.34999999</v>
      </c>
      <c r="D155" s="3">
        <f t="shared" si="33"/>
        <v>216975161.66</v>
      </c>
      <c r="E155" s="3">
        <f t="shared" si="34"/>
        <v>-16068548.310000002</v>
      </c>
      <c r="F155" s="15">
        <f t="shared" si="35"/>
        <v>-7.4057086475084244E-2</v>
      </c>
    </row>
    <row r="156" spans="1:6" x14ac:dyDescent="0.25">
      <c r="A156" s="12" t="s">
        <v>11</v>
      </c>
      <c r="B156" s="32">
        <f t="shared" si="36"/>
        <v>7.380507393361059E-2</v>
      </c>
      <c r="C156" s="3">
        <v>180296970.77000001</v>
      </c>
      <c r="D156" s="3">
        <f t="shared" si="33"/>
        <v>214906911.41</v>
      </c>
      <c r="E156" s="3">
        <f t="shared" si="34"/>
        <v>-34609940.639999986</v>
      </c>
      <c r="F156" s="15">
        <f t="shared" si="35"/>
        <v>-0.16104619629459493</v>
      </c>
    </row>
    <row r="157" spans="1:6" x14ac:dyDescent="0.25">
      <c r="A157" s="12" t="s">
        <v>12</v>
      </c>
      <c r="B157" s="32">
        <f t="shared" si="36"/>
        <v>0.10619409472574137</v>
      </c>
      <c r="C157" s="3">
        <v>259419475.81999999</v>
      </c>
      <c r="D157" s="3">
        <f t="shared" si="33"/>
        <v>303623643.20999998</v>
      </c>
      <c r="E157" s="3">
        <f t="shared" si="34"/>
        <v>-44204167.389999986</v>
      </c>
      <c r="F157" s="15">
        <f t="shared" si="35"/>
        <v>-0.14558868644964637</v>
      </c>
    </row>
    <row r="158" spans="1:6" x14ac:dyDescent="0.25">
      <c r="A158" s="12" t="s">
        <v>13</v>
      </c>
      <c r="B158" s="32">
        <f t="shared" si="36"/>
        <v>7.2376818163614826E-2</v>
      </c>
      <c r="C158" s="3">
        <v>176807912.69999999</v>
      </c>
      <c r="D158" s="3">
        <f t="shared" si="33"/>
        <v>194313174.5</v>
      </c>
      <c r="E158" s="3">
        <f t="shared" si="34"/>
        <v>-17505261.800000012</v>
      </c>
      <c r="F158" s="15">
        <f t="shared" si="35"/>
        <v>-9.0087879244646951E-2</v>
      </c>
    </row>
    <row r="159" spans="1:6" x14ac:dyDescent="0.25">
      <c r="A159" s="12" t="s">
        <v>14</v>
      </c>
      <c r="B159" s="32">
        <f t="shared" si="36"/>
        <v>6.3519539697777572E-2</v>
      </c>
      <c r="C159" s="3">
        <v>155170640.47</v>
      </c>
      <c r="D159" s="3">
        <f t="shared" si="33"/>
        <v>194222618.72999999</v>
      </c>
      <c r="E159" s="3">
        <f t="shared" si="34"/>
        <v>-39051978.25999999</v>
      </c>
      <c r="F159" s="15">
        <f t="shared" si="35"/>
        <v>-0.20106812746814204</v>
      </c>
    </row>
    <row r="160" spans="1:6" x14ac:dyDescent="0.25">
      <c r="A160" s="12" t="s">
        <v>2</v>
      </c>
      <c r="B160" s="32">
        <f t="shared" si="36"/>
        <v>9.1272084566048794E-2</v>
      </c>
      <c r="C160" s="3">
        <v>222966789.22</v>
      </c>
      <c r="D160" s="3">
        <f t="shared" si="33"/>
        <v>265021978.24000001</v>
      </c>
      <c r="E160" s="3">
        <f t="shared" si="34"/>
        <v>-42055189.020000011</v>
      </c>
      <c r="F160" s="15">
        <f t="shared" si="35"/>
        <v>-0.15868566561643974</v>
      </c>
    </row>
    <row r="161" spans="1:6" x14ac:dyDescent="0.25">
      <c r="A161" s="12" t="s">
        <v>15</v>
      </c>
      <c r="B161" s="32">
        <f t="shared" si="36"/>
        <v>7.006280566842174E-2</v>
      </c>
      <c r="C161" s="3">
        <v>171155056.86000001</v>
      </c>
      <c r="D161" s="3">
        <f t="shared" si="33"/>
        <v>215196599.44999999</v>
      </c>
      <c r="E161" s="17">
        <f t="shared" si="34"/>
        <v>-44041542.589999974</v>
      </c>
      <c r="F161" s="15">
        <f t="shared" si="35"/>
        <v>-0.20465724227316537</v>
      </c>
    </row>
    <row r="162" spans="1:6" x14ac:dyDescent="0.25">
      <c r="A162" s="12" t="s">
        <v>1</v>
      </c>
      <c r="B162" s="32">
        <f t="shared" si="36"/>
        <v>8.8732916777466989E-2</v>
      </c>
      <c r="C162" s="3">
        <v>216763905.91999999</v>
      </c>
      <c r="D162" s="3">
        <f t="shared" si="33"/>
        <v>264978670.31</v>
      </c>
      <c r="E162" s="17">
        <f t="shared" si="34"/>
        <v>-48214764.390000015</v>
      </c>
      <c r="F162" s="15">
        <f t="shared" si="35"/>
        <v>-0.18195715275343974</v>
      </c>
    </row>
    <row r="163" spans="1:6" x14ac:dyDescent="0.25">
      <c r="A163" s="12" t="s">
        <v>6</v>
      </c>
      <c r="B163" s="32">
        <f t="shared" si="36"/>
        <v>7.214454616087583E-2</v>
      </c>
      <c r="C163" s="27">
        <f>176240499.97</f>
        <v>176240499.97</v>
      </c>
      <c r="D163" s="3">
        <f t="shared" si="33"/>
        <v>225572922.11000001</v>
      </c>
      <c r="E163" s="17">
        <f>IF(SUM(C163-D163)=0," ",C163-D163)</f>
        <v>-49332422.140000015</v>
      </c>
      <c r="F163" s="15">
        <f>IF(ISERR(E163/D163), " ",E163/D163)</f>
        <v>-0.21869833346372664</v>
      </c>
    </row>
    <row r="164" spans="1:6" x14ac:dyDescent="0.25">
      <c r="A164" s="13"/>
      <c r="B164" s="30"/>
      <c r="C164" s="4"/>
      <c r="D164" s="4"/>
      <c r="E164" s="3" t="str">
        <f>IF(SUM(C164-D164)=0," ",C164-D164)</f>
        <v xml:space="preserve"> </v>
      </c>
      <c r="F164" s="16" t="str">
        <f>IF(ISERR(E164/D164), " ",E164/D164)</f>
        <v xml:space="preserve"> </v>
      </c>
    </row>
    <row r="165" spans="1:6" ht="13.8" thickBot="1" x14ac:dyDescent="0.3">
      <c r="A165" s="5" t="s">
        <v>0</v>
      </c>
      <c r="B165" s="33">
        <f>SUM(B152:B164)</f>
        <v>1</v>
      </c>
      <c r="C165" s="6">
        <f>SUM(C152:C164)</f>
        <v>2442880430.3099999</v>
      </c>
      <c r="D165" s="6">
        <f>SUM(D152:D164)</f>
        <v>2803625510.4000001</v>
      </c>
      <c r="E165" s="6">
        <f>SUM(E152:E164)</f>
        <v>-360745080.08999991</v>
      </c>
      <c r="F165" s="7">
        <f>E165/D165</f>
        <v>-0.12867092225827675</v>
      </c>
    </row>
    <row r="167" spans="1:6" ht="13.8" thickBot="1" x14ac:dyDescent="0.3"/>
    <row r="168" spans="1:6" x14ac:dyDescent="0.25">
      <c r="A168" s="34" t="s">
        <v>37</v>
      </c>
      <c r="B168" s="35"/>
      <c r="C168" s="35"/>
      <c r="D168" s="35"/>
      <c r="E168" s="35"/>
      <c r="F168" s="36"/>
    </row>
    <row r="169" spans="1:6" x14ac:dyDescent="0.25">
      <c r="A169" s="9" t="s">
        <v>3</v>
      </c>
      <c r="B169" s="28"/>
      <c r="C169" s="10" t="s">
        <v>36</v>
      </c>
      <c r="D169" s="10" t="s">
        <v>35</v>
      </c>
      <c r="E169" s="10" t="s">
        <v>4</v>
      </c>
      <c r="F169" s="11" t="s">
        <v>5</v>
      </c>
    </row>
    <row r="170" spans="1:6" x14ac:dyDescent="0.25">
      <c r="A170" s="25"/>
      <c r="B170" s="1"/>
      <c r="F170" s="24"/>
    </row>
    <row r="171" spans="1:6" s="19" customFormat="1" ht="15" x14ac:dyDescent="0.25">
      <c r="A171" s="12" t="s">
        <v>7</v>
      </c>
      <c r="B171" s="32">
        <f>C171/$C$184</f>
        <v>7.6882663173236346E-2</v>
      </c>
      <c r="C171" s="3">
        <v>181054465.83000001</v>
      </c>
      <c r="D171" s="3">
        <f t="shared" ref="D171:D182" si="37">C152</f>
        <v>219082349.58000001</v>
      </c>
      <c r="E171" s="3">
        <f t="shared" ref="E171:E181" si="38">IF(SUM(C171-D171)=0," ",C171-D171)</f>
        <v>-38027883.75</v>
      </c>
      <c r="F171" s="15">
        <f t="shared" ref="F171:F182" si="39">IF(ISERR(E171/D171), " ",E171/D171)</f>
        <v>-0.17357803503067579</v>
      </c>
    </row>
    <row r="172" spans="1:6" x14ac:dyDescent="0.25">
      <c r="A172" s="12" t="s">
        <v>8</v>
      </c>
      <c r="B172" s="32">
        <f t="shared" ref="B172:B182" si="40">C172/$C$184</f>
        <v>7.6173848121671078E-2</v>
      </c>
      <c r="C172" s="3">
        <v>179385245.16</v>
      </c>
      <c r="D172" s="3">
        <f t="shared" si="37"/>
        <v>212270812.43000001</v>
      </c>
      <c r="E172" s="3">
        <f t="shared" si="38"/>
        <v>-32885567.270000011</v>
      </c>
      <c r="F172" s="15">
        <f t="shared" si="39"/>
        <v>-0.15492269942126216</v>
      </c>
    </row>
    <row r="173" spans="1:6" x14ac:dyDescent="0.25">
      <c r="A173" s="12" t="s">
        <v>9</v>
      </c>
      <c r="B173" s="32">
        <f t="shared" si="40"/>
        <v>8.789690057233239E-2</v>
      </c>
      <c r="C173" s="3">
        <v>206992392.36000001</v>
      </c>
      <c r="D173" s="3">
        <f t="shared" si="37"/>
        <v>251799403.22</v>
      </c>
      <c r="E173" s="3">
        <f t="shared" si="38"/>
        <v>-44807010.859999985</v>
      </c>
      <c r="F173" s="15">
        <f t="shared" si="39"/>
        <v>-0.17794724803557851</v>
      </c>
    </row>
    <row r="174" spans="1:6" x14ac:dyDescent="0.25">
      <c r="A174" s="12" t="s">
        <v>10</v>
      </c>
      <c r="B174" s="32">
        <f t="shared" si="40"/>
        <v>7.415905370496477E-2</v>
      </c>
      <c r="C174" s="3">
        <v>174640514.53</v>
      </c>
      <c r="D174" s="3">
        <f t="shared" si="37"/>
        <v>200906613.34999999</v>
      </c>
      <c r="E174" s="3">
        <f t="shared" si="38"/>
        <v>-26266098.819999993</v>
      </c>
      <c r="F174" s="15">
        <f t="shared" si="39"/>
        <v>-0.13073785069604327</v>
      </c>
    </row>
    <row r="175" spans="1:6" x14ac:dyDescent="0.25">
      <c r="A175" s="12" t="s">
        <v>11</v>
      </c>
      <c r="B175" s="32">
        <f t="shared" si="40"/>
        <v>7.9192601087233597E-2</v>
      </c>
      <c r="C175" s="3">
        <v>186494243.25</v>
      </c>
      <c r="D175" s="3">
        <f t="shared" si="37"/>
        <v>180296970.77000001</v>
      </c>
      <c r="E175" s="3">
        <f t="shared" si="38"/>
        <v>6197272.4799999893</v>
      </c>
      <c r="F175" s="15">
        <f t="shared" si="39"/>
        <v>3.4372582376359963E-2</v>
      </c>
    </row>
    <row r="176" spans="1:6" x14ac:dyDescent="0.25">
      <c r="A176" s="12" t="s">
        <v>12</v>
      </c>
      <c r="B176" s="32">
        <f t="shared" si="40"/>
        <v>0.10635295425253308</v>
      </c>
      <c r="C176" s="3">
        <v>250455389.12</v>
      </c>
      <c r="D176" s="3">
        <f t="shared" si="37"/>
        <v>259419475.81999999</v>
      </c>
      <c r="E176" s="3">
        <f t="shared" si="38"/>
        <v>-8964086.6999999881</v>
      </c>
      <c r="F176" s="15">
        <f t="shared" si="39"/>
        <v>-3.4554409115450463E-2</v>
      </c>
    </row>
    <row r="177" spans="1:6" x14ac:dyDescent="0.25">
      <c r="A177" s="12" t="s">
        <v>13</v>
      </c>
      <c r="B177" s="32">
        <f t="shared" si="40"/>
        <v>8.1518033976886103E-2</v>
      </c>
      <c r="C177" s="3">
        <v>191970510.49000001</v>
      </c>
      <c r="D177" s="3">
        <f t="shared" si="37"/>
        <v>176807912.69999999</v>
      </c>
      <c r="E177" s="3">
        <f t="shared" si="38"/>
        <v>15162597.790000021</v>
      </c>
      <c r="F177" s="15">
        <f t="shared" si="39"/>
        <v>8.5757461634238405E-2</v>
      </c>
    </row>
    <row r="178" spans="1:6" x14ac:dyDescent="0.25">
      <c r="A178" s="12" t="s">
        <v>14</v>
      </c>
      <c r="B178" s="32">
        <f t="shared" si="40"/>
        <v>6.8447539384751427E-2</v>
      </c>
      <c r="C178" s="3">
        <v>161190210.75999999</v>
      </c>
      <c r="D178" s="3">
        <f t="shared" si="37"/>
        <v>155170640.47</v>
      </c>
      <c r="E178" s="3">
        <f t="shared" si="38"/>
        <v>6019570.2899999917</v>
      </c>
      <c r="F178" s="15">
        <f t="shared" si="39"/>
        <v>3.8793229645551333E-2</v>
      </c>
    </row>
    <row r="179" spans="1:6" x14ac:dyDescent="0.25">
      <c r="A179" s="12" t="s">
        <v>2</v>
      </c>
      <c r="B179" s="32">
        <f t="shared" si="40"/>
        <v>9.6014570982216649E-2</v>
      </c>
      <c r="C179" s="3">
        <v>226109062.09</v>
      </c>
      <c r="D179" s="3">
        <f t="shared" si="37"/>
        <v>222966789.22</v>
      </c>
      <c r="E179" s="3">
        <f t="shared" si="38"/>
        <v>3142272.8700000048</v>
      </c>
      <c r="F179" s="15">
        <f t="shared" si="39"/>
        <v>1.4093008564156803E-2</v>
      </c>
    </row>
    <row r="180" spans="1:6" x14ac:dyDescent="0.25">
      <c r="A180" s="12" t="s">
        <v>15</v>
      </c>
      <c r="B180" s="32">
        <f t="shared" si="40"/>
        <v>7.7049952706884431E-2</v>
      </c>
      <c r="C180" s="3">
        <v>181448423.53</v>
      </c>
      <c r="D180" s="3">
        <f t="shared" si="37"/>
        <v>171155056.86000001</v>
      </c>
      <c r="E180" s="17">
        <f t="shared" si="38"/>
        <v>10293366.669999987</v>
      </c>
      <c r="F180" s="15">
        <f t="shared" si="39"/>
        <v>6.0140593324214016E-2</v>
      </c>
    </row>
    <row r="181" spans="1:6" x14ac:dyDescent="0.25">
      <c r="A181" s="12" t="s">
        <v>1</v>
      </c>
      <c r="B181" s="32">
        <f t="shared" si="40"/>
        <v>9.7597457684297298E-2</v>
      </c>
      <c r="C181" s="3">
        <v>229836673.68000001</v>
      </c>
      <c r="D181" s="3">
        <f t="shared" si="37"/>
        <v>216763905.91999999</v>
      </c>
      <c r="E181" s="17">
        <f t="shared" si="38"/>
        <v>13072767.76000002</v>
      </c>
      <c r="F181" s="15">
        <f t="shared" si="39"/>
        <v>6.0308784825203895E-2</v>
      </c>
    </row>
    <row r="182" spans="1:6" x14ac:dyDescent="0.25">
      <c r="A182" s="12" t="s">
        <v>6</v>
      </c>
      <c r="B182" s="32">
        <f t="shared" si="40"/>
        <v>7.871442435299307E-2</v>
      </c>
      <c r="C182" s="27">
        <v>185368163.19999999</v>
      </c>
      <c r="D182" s="3">
        <f t="shared" si="37"/>
        <v>176240499.97</v>
      </c>
      <c r="E182" s="17">
        <f>IF(SUM(C182-D182)=0," ",C182-D182)</f>
        <v>9127663.2299999893</v>
      </c>
      <c r="F182" s="15">
        <f t="shared" si="39"/>
        <v>5.1790951748058575E-2</v>
      </c>
    </row>
    <row r="183" spans="1:6" x14ac:dyDescent="0.25">
      <c r="A183" s="13"/>
      <c r="B183" s="30"/>
      <c r="C183" s="4"/>
      <c r="D183" s="4"/>
      <c r="E183" s="3" t="str">
        <f>IF(SUM(C183-D183)=0," ",C183-D183)</f>
        <v xml:space="preserve"> </v>
      </c>
      <c r="F183" s="16" t="str">
        <f>IF(ISERR(E183/D183), " ",E183/D183)</f>
        <v xml:space="preserve"> </v>
      </c>
    </row>
    <row r="184" spans="1:6" ht="13.8" thickBot="1" x14ac:dyDescent="0.3">
      <c r="A184" s="5" t="s">
        <v>0</v>
      </c>
      <c r="B184" s="33">
        <f>SUM(B171:B183)</f>
        <v>1.0000000000000002</v>
      </c>
      <c r="C184" s="6">
        <f>SUM(C171:C183)</f>
        <v>2354945293.9999995</v>
      </c>
      <c r="D184" s="6">
        <f>SUM(D171:D183)</f>
        <v>2442880430.3099999</v>
      </c>
      <c r="E184" s="6">
        <f>SUM(E171:E183)</f>
        <v>-87935136.309999973</v>
      </c>
      <c r="F184" s="7">
        <f>E184/D184</f>
        <v>-3.5996496275030973E-2</v>
      </c>
    </row>
    <row r="186" spans="1:6" ht="13.8" thickBot="1" x14ac:dyDescent="0.3"/>
    <row r="187" spans="1:6" x14ac:dyDescent="0.25">
      <c r="A187" s="34" t="s">
        <v>41</v>
      </c>
      <c r="B187" s="35"/>
      <c r="C187" s="35"/>
      <c r="D187" s="35"/>
      <c r="E187" s="35"/>
      <c r="F187" s="36"/>
    </row>
    <row r="188" spans="1:6" x14ac:dyDescent="0.25">
      <c r="A188" s="9" t="s">
        <v>3</v>
      </c>
      <c r="B188" s="28"/>
      <c r="C188" s="10" t="s">
        <v>39</v>
      </c>
      <c r="D188" s="10" t="s">
        <v>36</v>
      </c>
      <c r="E188" s="10" t="s">
        <v>4</v>
      </c>
      <c r="F188" s="11" t="s">
        <v>5</v>
      </c>
    </row>
    <row r="189" spans="1:6" x14ac:dyDescent="0.25">
      <c r="A189" s="25"/>
      <c r="B189" s="1"/>
      <c r="F189" s="24"/>
    </row>
    <row r="190" spans="1:6" s="19" customFormat="1" ht="15" x14ac:dyDescent="0.25">
      <c r="A190" s="12" t="s">
        <v>7</v>
      </c>
      <c r="B190" s="32">
        <f>C190/$C$203</f>
        <v>7.3341447114235153E-2</v>
      </c>
      <c r="C190" s="3">
        <v>181065512.06</v>
      </c>
      <c r="D190" s="3">
        <f t="shared" ref="D190:D201" si="41">C171</f>
        <v>181054465.83000001</v>
      </c>
      <c r="E190" s="3">
        <f t="shared" ref="E190:E200" si="42">IF(SUM(C190-D190)=0," ",C190-D190)</f>
        <v>11046.229999989271</v>
      </c>
      <c r="F190" s="15">
        <f t="shared" ref="F190:F201" si="43">IF(ISERR(E190/D190), " ",E190/D190)</f>
        <v>6.1010535969662641E-5</v>
      </c>
    </row>
    <row r="191" spans="1:6" x14ac:dyDescent="0.25">
      <c r="A191" s="12" t="s">
        <v>8</v>
      </c>
      <c r="B191" s="32">
        <f t="shared" ref="B191:B201" si="44">C191/$C$203</f>
        <v>7.2328650215269324E-2</v>
      </c>
      <c r="C191" s="3">
        <v>178565117.03999999</v>
      </c>
      <c r="D191" s="3">
        <f t="shared" si="41"/>
        <v>179385245.16</v>
      </c>
      <c r="E191" s="3">
        <f t="shared" si="42"/>
        <v>-820128.12000000477</v>
      </c>
      <c r="F191" s="15">
        <f t="shared" si="43"/>
        <v>-4.57188170224649E-3</v>
      </c>
    </row>
    <row r="192" spans="1:6" x14ac:dyDescent="0.25">
      <c r="A192" s="12" t="s">
        <v>9</v>
      </c>
      <c r="B192" s="32">
        <f t="shared" si="44"/>
        <v>8.7029557716710837E-2</v>
      </c>
      <c r="C192" s="3">
        <v>214858747.03</v>
      </c>
      <c r="D192" s="3">
        <f t="shared" si="41"/>
        <v>206992392.36000001</v>
      </c>
      <c r="E192" s="3">
        <f t="shared" si="42"/>
        <v>7866354.6699999869</v>
      </c>
      <c r="F192" s="15">
        <f t="shared" si="43"/>
        <v>3.8003110067537489E-2</v>
      </c>
    </row>
    <row r="193" spans="1:6" x14ac:dyDescent="0.25">
      <c r="A193" s="12" t="s">
        <v>10</v>
      </c>
      <c r="B193" s="32">
        <f t="shared" si="44"/>
        <v>7.1300721503445672E-2</v>
      </c>
      <c r="C193" s="3">
        <v>176027364.56999999</v>
      </c>
      <c r="D193" s="3">
        <f t="shared" si="41"/>
        <v>174640514.53</v>
      </c>
      <c r="E193" s="3">
        <f t="shared" si="42"/>
        <v>1386850.0399999917</v>
      </c>
      <c r="F193" s="15">
        <f t="shared" si="43"/>
        <v>7.9411701444670017E-3</v>
      </c>
    </row>
    <row r="194" spans="1:6" x14ac:dyDescent="0.25">
      <c r="A194" s="12" t="s">
        <v>11</v>
      </c>
      <c r="B194" s="32">
        <f t="shared" si="44"/>
        <v>6.993419299845241E-2</v>
      </c>
      <c r="C194" s="3">
        <v>172653676.25</v>
      </c>
      <c r="D194" s="3">
        <f t="shared" si="41"/>
        <v>186494243.25</v>
      </c>
      <c r="E194" s="3">
        <f t="shared" si="42"/>
        <v>-13840567</v>
      </c>
      <c r="F194" s="15">
        <f t="shared" si="43"/>
        <v>-7.4214446294979669E-2</v>
      </c>
    </row>
    <row r="195" spans="1:6" x14ac:dyDescent="0.25">
      <c r="A195" s="12" t="s">
        <v>12</v>
      </c>
      <c r="B195" s="32">
        <f t="shared" si="44"/>
        <v>0.10707747488759597</v>
      </c>
      <c r="C195" s="3">
        <v>264353085.24000001</v>
      </c>
      <c r="D195" s="3">
        <f t="shared" si="41"/>
        <v>250455389.12</v>
      </c>
      <c r="E195" s="3">
        <f t="shared" si="42"/>
        <v>13897696.120000005</v>
      </c>
      <c r="F195" s="15">
        <f t="shared" si="43"/>
        <v>5.5489706844923346E-2</v>
      </c>
    </row>
    <row r="196" spans="1:6" x14ac:dyDescent="0.25">
      <c r="A196" s="12" t="s">
        <v>13</v>
      </c>
      <c r="B196" s="32">
        <f t="shared" si="44"/>
        <v>9.4229820373337547E-2</v>
      </c>
      <c r="C196" s="3">
        <v>232634769.94999999</v>
      </c>
      <c r="D196" s="3">
        <f t="shared" si="41"/>
        <v>191970510.49000001</v>
      </c>
      <c r="E196" s="3">
        <f t="shared" si="42"/>
        <v>40664259.459999979</v>
      </c>
      <c r="F196" s="15">
        <f t="shared" si="43"/>
        <v>0.21182555256120045</v>
      </c>
    </row>
    <row r="197" spans="1:6" x14ac:dyDescent="0.25">
      <c r="A197" s="12" t="s">
        <v>14</v>
      </c>
      <c r="B197" s="32">
        <f t="shared" si="44"/>
        <v>7.0055449558830307E-2</v>
      </c>
      <c r="C197" s="3">
        <v>172953034.69</v>
      </c>
      <c r="D197" s="3">
        <f t="shared" si="41"/>
        <v>161190210.75999999</v>
      </c>
      <c r="E197" s="3">
        <f t="shared" si="42"/>
        <v>11762823.930000007</v>
      </c>
      <c r="F197" s="15">
        <f t="shared" si="43"/>
        <v>7.2974803336624205E-2</v>
      </c>
    </row>
    <row r="198" spans="1:6" x14ac:dyDescent="0.25">
      <c r="A198" s="12" t="s">
        <v>2</v>
      </c>
      <c r="B198" s="32">
        <f t="shared" si="44"/>
        <v>9.5350964186679113E-2</v>
      </c>
      <c r="C198" s="3">
        <v>235402652.05000001</v>
      </c>
      <c r="D198" s="3">
        <f t="shared" si="41"/>
        <v>226109062.09</v>
      </c>
      <c r="E198" s="3">
        <f t="shared" si="42"/>
        <v>9293589.9600000083</v>
      </c>
      <c r="F198" s="15">
        <f t="shared" si="43"/>
        <v>4.110224452791196E-2</v>
      </c>
    </row>
    <row r="199" spans="1:6" x14ac:dyDescent="0.25">
      <c r="A199" s="12" t="s">
        <v>15</v>
      </c>
      <c r="B199" s="32">
        <f t="shared" si="44"/>
        <v>8.0865682109155748E-2</v>
      </c>
      <c r="C199" s="3">
        <v>199641358.53999999</v>
      </c>
      <c r="D199" s="3">
        <f t="shared" si="41"/>
        <v>181448423.53</v>
      </c>
      <c r="E199" s="17">
        <f t="shared" si="42"/>
        <v>18192935.00999999</v>
      </c>
      <c r="F199" s="15">
        <f t="shared" si="43"/>
        <v>0.10026504863511276</v>
      </c>
    </row>
    <row r="200" spans="1:6" x14ac:dyDescent="0.25">
      <c r="A200" s="12" t="s">
        <v>1</v>
      </c>
      <c r="B200" s="32">
        <f t="shared" si="44"/>
        <v>9.5667330827989963E-2</v>
      </c>
      <c r="C200" s="3">
        <v>236183698.65000001</v>
      </c>
      <c r="D200" s="3">
        <f t="shared" si="41"/>
        <v>229836673.68000001</v>
      </c>
      <c r="E200" s="17">
        <f t="shared" si="42"/>
        <v>6347024.9699999988</v>
      </c>
      <c r="F200" s="15">
        <f t="shared" si="43"/>
        <v>2.7615370812566306E-2</v>
      </c>
    </row>
    <row r="201" spans="1:6" x14ac:dyDescent="0.25">
      <c r="A201" s="12" t="s">
        <v>6</v>
      </c>
      <c r="B201" s="32">
        <f t="shared" si="44"/>
        <v>8.2818708508297881E-2</v>
      </c>
      <c r="C201" s="27">
        <v>204462994.03999999</v>
      </c>
      <c r="D201" s="3">
        <f t="shared" si="41"/>
        <v>185368163.19999999</v>
      </c>
      <c r="E201" s="17">
        <f>IF(SUM(C201-D201)=0," ",C201-D201)</f>
        <v>19094830.840000004</v>
      </c>
      <c r="F201" s="15">
        <f t="shared" si="43"/>
        <v>0.10301030398298733</v>
      </c>
    </row>
    <row r="202" spans="1:6" x14ac:dyDescent="0.25">
      <c r="A202" s="13"/>
      <c r="B202" s="30"/>
      <c r="C202" s="4"/>
      <c r="D202" s="4"/>
      <c r="E202" s="3" t="str">
        <f>IF(SUM(C202-D202)=0," ",C202-D202)</f>
        <v xml:space="preserve"> </v>
      </c>
      <c r="F202" s="16" t="str">
        <f>IF(ISERR(E202/D202), " ",E202/D202)</f>
        <v xml:space="preserve"> </v>
      </c>
    </row>
    <row r="203" spans="1:6" ht="13.8" thickBot="1" x14ac:dyDescent="0.3">
      <c r="A203" s="5" t="s">
        <v>0</v>
      </c>
      <c r="B203" s="33">
        <f>SUM(B190:B202)</f>
        <v>1</v>
      </c>
      <c r="C203" s="6">
        <f>SUM(C190:C202)</f>
        <v>2468802010.1100001</v>
      </c>
      <c r="D203" s="6">
        <f>SUM(D190:D202)</f>
        <v>2354945293.9999995</v>
      </c>
      <c r="E203" s="6">
        <f>SUM(E190:E202)</f>
        <v>113856716.10999995</v>
      </c>
      <c r="F203" s="7">
        <f>E203/D203</f>
        <v>4.8347924004896216E-2</v>
      </c>
    </row>
    <row r="205" spans="1:6" ht="13.8" thickBot="1" x14ac:dyDescent="0.3"/>
    <row r="206" spans="1:6" x14ac:dyDescent="0.25">
      <c r="A206" s="34" t="s">
        <v>42</v>
      </c>
      <c r="B206" s="35"/>
      <c r="C206" s="35"/>
      <c r="D206" s="35"/>
      <c r="E206" s="35"/>
      <c r="F206" s="36"/>
    </row>
    <row r="207" spans="1:6" x14ac:dyDescent="0.25">
      <c r="A207" s="9" t="s">
        <v>3</v>
      </c>
      <c r="B207" s="28"/>
      <c r="C207" s="10" t="s">
        <v>40</v>
      </c>
      <c r="D207" s="10" t="s">
        <v>39</v>
      </c>
      <c r="E207" s="10" t="s">
        <v>4</v>
      </c>
      <c r="F207" s="11" t="s">
        <v>5</v>
      </c>
    </row>
    <row r="208" spans="1:6" x14ac:dyDescent="0.25">
      <c r="A208" s="25"/>
      <c r="B208" s="1"/>
      <c r="F208" s="24"/>
    </row>
    <row r="209" spans="1:6" s="19" customFormat="1" ht="15" x14ac:dyDescent="0.25">
      <c r="A209" s="12" t="s">
        <v>7</v>
      </c>
      <c r="B209" s="29"/>
      <c r="C209" s="3">
        <v>200799486.15000001</v>
      </c>
      <c r="D209" s="3">
        <f t="shared" ref="D209:D220" si="45">C190</f>
        <v>181065512.06</v>
      </c>
      <c r="E209" s="3">
        <f t="shared" ref="E209:E219" si="46">IF(SUM(C209-D209)=0," ",C209-D209)</f>
        <v>19733974.090000004</v>
      </c>
      <c r="F209" s="15">
        <f t="shared" ref="F209:F220" si="47">IF(ISERR(E209/D209), " ",E209/D209)</f>
        <v>0.10898803347741187</v>
      </c>
    </row>
    <row r="210" spans="1:6" x14ac:dyDescent="0.25">
      <c r="A210" s="12" t="s">
        <v>8</v>
      </c>
      <c r="B210" s="29"/>
      <c r="C210" s="3">
        <v>202088155.88999999</v>
      </c>
      <c r="D210" s="3">
        <f t="shared" si="45"/>
        <v>178565117.03999999</v>
      </c>
      <c r="E210" s="3">
        <f t="shared" si="46"/>
        <v>23523038.849999994</v>
      </c>
      <c r="F210" s="15">
        <f t="shared" si="47"/>
        <v>0.13173367363083938</v>
      </c>
    </row>
    <row r="211" spans="1:6" x14ac:dyDescent="0.25">
      <c r="A211" s="12" t="s">
        <v>9</v>
      </c>
      <c r="B211" s="29"/>
      <c r="C211" s="3">
        <v>247141261.58000001</v>
      </c>
      <c r="D211" s="3">
        <f t="shared" si="45"/>
        <v>214858747.03</v>
      </c>
      <c r="E211" s="3">
        <f t="shared" si="46"/>
        <v>32282514.550000012</v>
      </c>
      <c r="F211" s="15">
        <f t="shared" si="47"/>
        <v>0.15024994325919863</v>
      </c>
    </row>
    <row r="212" spans="1:6" x14ac:dyDescent="0.25">
      <c r="A212" s="12" t="s">
        <v>10</v>
      </c>
      <c r="B212" s="29"/>
      <c r="C212" s="3">
        <v>228080666.03999999</v>
      </c>
      <c r="D212" s="3">
        <f t="shared" si="45"/>
        <v>176027364.56999999</v>
      </c>
      <c r="E212" s="3">
        <f t="shared" si="46"/>
        <v>52053301.469999999</v>
      </c>
      <c r="F212" s="15">
        <f t="shared" si="47"/>
        <v>0.29571141735352291</v>
      </c>
    </row>
    <row r="213" spans="1:6" x14ac:dyDescent="0.25">
      <c r="A213" s="12" t="s">
        <v>11</v>
      </c>
      <c r="B213" s="29"/>
      <c r="C213" s="3">
        <v>174480416.16999999</v>
      </c>
      <c r="D213" s="3">
        <f t="shared" si="45"/>
        <v>172653676.25</v>
      </c>
      <c r="E213" s="3">
        <f t="shared" si="46"/>
        <v>1826739.9199999869</v>
      </c>
      <c r="F213" s="15">
        <f t="shared" si="47"/>
        <v>1.058037083064999E-2</v>
      </c>
    </row>
    <row r="214" spans="1:6" x14ac:dyDescent="0.25">
      <c r="A214" s="12" t="s">
        <v>12</v>
      </c>
      <c r="B214" s="29"/>
      <c r="C214" s="3">
        <v>294900995.49000001</v>
      </c>
      <c r="D214" s="3">
        <f t="shared" si="45"/>
        <v>264353085.24000001</v>
      </c>
      <c r="E214" s="3">
        <f t="shared" si="46"/>
        <v>30547910.25</v>
      </c>
      <c r="F214" s="15">
        <f t="shared" si="47"/>
        <v>0.11555722991568744</v>
      </c>
    </row>
    <row r="215" spans="1:6" x14ac:dyDescent="0.25">
      <c r="A215" s="12" t="s">
        <v>13</v>
      </c>
      <c r="B215" s="29"/>
      <c r="C215" s="3">
        <v>192526488.75</v>
      </c>
      <c r="D215" s="3">
        <f t="shared" si="45"/>
        <v>232634769.94999999</v>
      </c>
      <c r="E215" s="3">
        <f t="shared" si="46"/>
        <v>-40108281.199999988</v>
      </c>
      <c r="F215" s="15">
        <f t="shared" si="47"/>
        <v>-0.17240879860143191</v>
      </c>
    </row>
    <row r="216" spans="1:6" x14ac:dyDescent="0.25">
      <c r="A216" s="12" t="s">
        <v>14</v>
      </c>
      <c r="B216" s="29"/>
      <c r="C216" s="3">
        <v>199923539.22</v>
      </c>
      <c r="D216" s="3">
        <f t="shared" si="45"/>
        <v>172953034.69</v>
      </c>
      <c r="E216" s="3">
        <f t="shared" si="46"/>
        <v>26970504.530000001</v>
      </c>
      <c r="F216" s="15">
        <f t="shared" si="47"/>
        <v>0.15594120437575307</v>
      </c>
    </row>
    <row r="217" spans="1:6" x14ac:dyDescent="0.25">
      <c r="A217" s="12" t="s">
        <v>2</v>
      </c>
      <c r="B217" s="29"/>
      <c r="C217" s="3">
        <v>263359212.81</v>
      </c>
      <c r="D217" s="3">
        <f t="shared" si="45"/>
        <v>235402652.05000001</v>
      </c>
      <c r="E217" s="3">
        <f t="shared" si="46"/>
        <v>27956560.75999999</v>
      </c>
      <c r="F217" s="15">
        <f t="shared" si="47"/>
        <v>0.11876060238294155</v>
      </c>
    </row>
    <row r="218" spans="1:6" x14ac:dyDescent="0.25">
      <c r="A218" s="12" t="s">
        <v>15</v>
      </c>
      <c r="B218" s="29"/>
      <c r="C218" s="3">
        <v>211591347.99000001</v>
      </c>
      <c r="D218" s="3">
        <f t="shared" si="45"/>
        <v>199641358.53999999</v>
      </c>
      <c r="E218" s="17">
        <f t="shared" si="46"/>
        <v>11949989.450000018</v>
      </c>
      <c r="F218" s="15">
        <f t="shared" si="47"/>
        <v>5.9857283768211422E-2</v>
      </c>
    </row>
    <row r="219" spans="1:6" x14ac:dyDescent="0.25">
      <c r="A219" s="12" t="s">
        <v>1</v>
      </c>
      <c r="B219" s="29"/>
      <c r="C219" s="3">
        <v>272005213.01999998</v>
      </c>
      <c r="D219" s="3">
        <f t="shared" si="45"/>
        <v>236183698.65000001</v>
      </c>
      <c r="E219" s="17">
        <f t="shared" si="46"/>
        <v>35821514.369999975</v>
      </c>
      <c r="F219" s="15">
        <f t="shared" si="47"/>
        <v>0.15166802186074571</v>
      </c>
    </row>
    <row r="220" spans="1:6" x14ac:dyDescent="0.25">
      <c r="A220" s="12" t="s">
        <v>6</v>
      </c>
      <c r="B220" s="29"/>
      <c r="C220" s="27">
        <v>230494050.78999999</v>
      </c>
      <c r="D220" s="3">
        <f t="shared" si="45"/>
        <v>204462994.03999999</v>
      </c>
      <c r="E220" s="17">
        <f>IF(SUM(C220-D220)=0," ",C220-D220)</f>
        <v>26031056.75</v>
      </c>
      <c r="F220" s="15">
        <f t="shared" si="47"/>
        <v>0.12731426961745179</v>
      </c>
    </row>
    <row r="221" spans="1:6" x14ac:dyDescent="0.25">
      <c r="A221" s="13"/>
      <c r="B221" s="30"/>
      <c r="C221" s="4"/>
      <c r="D221" s="4"/>
      <c r="E221" s="3" t="str">
        <f>IF(SUM(C221-D221)=0," ",C221-D221)</f>
        <v xml:space="preserve"> </v>
      </c>
      <c r="F221" s="16" t="str">
        <f>IF(ISERR(E221/D221), " ",E221/D221)</f>
        <v xml:space="preserve"> </v>
      </c>
    </row>
    <row r="222" spans="1:6" ht="13.8" thickBot="1" x14ac:dyDescent="0.3">
      <c r="A222" s="5" t="s">
        <v>0</v>
      </c>
      <c r="B222" s="31"/>
      <c r="C222" s="6">
        <f>SUM(C209:C221)</f>
        <v>2717390833.9000001</v>
      </c>
      <c r="D222" s="6">
        <f>SUM(D209:D221)</f>
        <v>2468802010.1100001</v>
      </c>
      <c r="E222" s="6">
        <f>SUM(E209:E221)</f>
        <v>248588823.78999999</v>
      </c>
      <c r="F222" s="7">
        <f>E222/D222</f>
        <v>0.10069208578573859</v>
      </c>
    </row>
    <row r="224" spans="1:6" ht="13.8" thickBot="1" x14ac:dyDescent="0.3"/>
    <row r="225" spans="1:6" x14ac:dyDescent="0.25">
      <c r="A225" s="34" t="s">
        <v>43</v>
      </c>
      <c r="B225" s="35"/>
      <c r="C225" s="35"/>
      <c r="D225" s="35"/>
      <c r="E225" s="35"/>
      <c r="F225" s="36"/>
    </row>
    <row r="226" spans="1:6" x14ac:dyDescent="0.25">
      <c r="A226" s="9" t="s">
        <v>3</v>
      </c>
      <c r="B226" s="28"/>
      <c r="C226" s="10" t="s">
        <v>44</v>
      </c>
      <c r="D226" s="10" t="s">
        <v>40</v>
      </c>
      <c r="E226" s="10" t="s">
        <v>4</v>
      </c>
      <c r="F226" s="11" t="s">
        <v>5</v>
      </c>
    </row>
    <row r="227" spans="1:6" x14ac:dyDescent="0.25">
      <c r="A227" s="25"/>
      <c r="B227" s="1"/>
      <c r="F227" s="24"/>
    </row>
    <row r="228" spans="1:6" s="19" customFormat="1" ht="15" x14ac:dyDescent="0.25">
      <c r="A228" s="12" t="s">
        <v>7</v>
      </c>
      <c r="B228" s="29"/>
      <c r="C228" s="3">
        <v>217197293.53999999</v>
      </c>
      <c r="D228" s="3">
        <f>C209</f>
        <v>200799486.15000001</v>
      </c>
      <c r="E228" s="3">
        <f t="shared" ref="E228:E238" si="48">IF(SUM(C228-D228)=0," ",C228-D228)</f>
        <v>16397807.389999986</v>
      </c>
      <c r="F228" s="15">
        <f t="shared" ref="F228:F239" si="49">IF(ISERR(E228/D228), " ",E228/D228)</f>
        <v>8.166259637612118E-2</v>
      </c>
    </row>
    <row r="229" spans="1:6" x14ac:dyDescent="0.25">
      <c r="A229" s="12" t="s">
        <v>8</v>
      </c>
      <c r="B229" s="29"/>
      <c r="C229" s="3">
        <v>222376546.97999999</v>
      </c>
      <c r="D229" s="3">
        <f>C210</f>
        <v>202088155.88999999</v>
      </c>
      <c r="E229" s="3">
        <f t="shared" si="48"/>
        <v>20288391.090000004</v>
      </c>
      <c r="F229" s="15">
        <f t="shared" si="49"/>
        <v>0.10039376627813516</v>
      </c>
    </row>
    <row r="230" spans="1:6" x14ac:dyDescent="0.25">
      <c r="A230" s="12" t="s">
        <v>9</v>
      </c>
      <c r="B230" s="29"/>
      <c r="C230" s="3">
        <v>268837254.91000003</v>
      </c>
      <c r="D230" s="3">
        <f t="shared" ref="D230:D239" si="50">C211</f>
        <v>247141261.58000001</v>
      </c>
      <c r="E230" s="3">
        <f t="shared" si="48"/>
        <v>21695993.330000013</v>
      </c>
      <c r="F230" s="15">
        <f t="shared" si="49"/>
        <v>8.7787823009784979E-2</v>
      </c>
    </row>
    <row r="231" spans="1:6" x14ac:dyDescent="0.25">
      <c r="A231" s="12" t="s">
        <v>10</v>
      </c>
      <c r="B231" s="29"/>
      <c r="C231" s="3">
        <v>217424181.49000001</v>
      </c>
      <c r="D231" s="3">
        <f t="shared" si="50"/>
        <v>228080666.03999999</v>
      </c>
      <c r="E231" s="3">
        <f t="shared" si="48"/>
        <v>-10656484.549999982</v>
      </c>
      <c r="F231" s="15">
        <f t="shared" si="49"/>
        <v>-4.6722437000122949E-2</v>
      </c>
    </row>
    <row r="232" spans="1:6" x14ac:dyDescent="0.25">
      <c r="A232" s="12" t="s">
        <v>11</v>
      </c>
      <c r="B232" s="29"/>
      <c r="C232" s="3">
        <v>212102630.78</v>
      </c>
      <c r="D232" s="3">
        <f t="shared" si="50"/>
        <v>174480416.16999999</v>
      </c>
      <c r="E232" s="3">
        <f t="shared" si="48"/>
        <v>37622214.610000014</v>
      </c>
      <c r="F232" s="15">
        <f t="shared" si="49"/>
        <v>0.21562428286131488</v>
      </c>
    </row>
    <row r="233" spans="1:6" x14ac:dyDescent="0.25">
      <c r="A233" s="12" t="s">
        <v>12</v>
      </c>
      <c r="B233" s="29"/>
      <c r="C233" s="3">
        <v>332885859.47000003</v>
      </c>
      <c r="D233" s="3">
        <f t="shared" si="50"/>
        <v>294900995.49000001</v>
      </c>
      <c r="E233" s="3">
        <f t="shared" si="48"/>
        <v>37984863.980000019</v>
      </c>
      <c r="F233" s="15">
        <f t="shared" si="49"/>
        <v>0.12880547899434971</v>
      </c>
    </row>
    <row r="234" spans="1:6" x14ac:dyDescent="0.25">
      <c r="A234" s="12" t="s">
        <v>13</v>
      </c>
      <c r="B234" s="29"/>
      <c r="C234" s="3">
        <v>208401959.25999999</v>
      </c>
      <c r="D234" s="3">
        <f t="shared" si="50"/>
        <v>192526488.75</v>
      </c>
      <c r="E234" s="3">
        <f t="shared" si="48"/>
        <v>15875470.50999999</v>
      </c>
      <c r="F234" s="15">
        <f t="shared" si="49"/>
        <v>8.2458630046562828E-2</v>
      </c>
    </row>
    <row r="235" spans="1:6" x14ac:dyDescent="0.25">
      <c r="A235" s="12" t="s">
        <v>14</v>
      </c>
      <c r="B235" s="29"/>
      <c r="C235" s="3">
        <v>205156392.83000001</v>
      </c>
      <c r="D235" s="3">
        <f t="shared" si="50"/>
        <v>199923539.22</v>
      </c>
      <c r="E235" s="3">
        <f t="shared" si="48"/>
        <v>5232853.6100000143</v>
      </c>
      <c r="F235" s="15">
        <f t="shared" si="49"/>
        <v>2.6174274577250627E-2</v>
      </c>
    </row>
    <row r="236" spans="1:6" x14ac:dyDescent="0.25">
      <c r="A236" s="12" t="s">
        <v>2</v>
      </c>
      <c r="B236" s="29"/>
      <c r="C236" s="3">
        <v>279613318.91000003</v>
      </c>
      <c r="D236" s="3">
        <f t="shared" si="50"/>
        <v>263359212.81</v>
      </c>
      <c r="E236" s="3">
        <f t="shared" si="48"/>
        <v>16254106.100000024</v>
      </c>
      <c r="F236" s="15">
        <f t="shared" si="49"/>
        <v>6.1718388077528608E-2</v>
      </c>
    </row>
    <row r="237" spans="1:6" x14ac:dyDescent="0.25">
      <c r="A237" s="12" t="s">
        <v>15</v>
      </c>
      <c r="B237" s="29"/>
      <c r="C237" s="3">
        <v>224031235.28</v>
      </c>
      <c r="D237" s="3">
        <f t="shared" si="50"/>
        <v>211591347.99000001</v>
      </c>
      <c r="E237" s="17">
        <f t="shared" si="48"/>
        <v>12439887.289999992</v>
      </c>
      <c r="F237" s="15">
        <f t="shared" si="49"/>
        <v>5.8792041395699747E-2</v>
      </c>
    </row>
    <row r="238" spans="1:6" x14ac:dyDescent="0.25">
      <c r="A238" s="12" t="s">
        <v>1</v>
      </c>
      <c r="B238" s="29"/>
      <c r="C238" s="3">
        <v>271710422</v>
      </c>
      <c r="D238" s="3">
        <f t="shared" si="50"/>
        <v>272005213.01999998</v>
      </c>
      <c r="E238" s="17">
        <f t="shared" si="48"/>
        <v>-294791.01999998093</v>
      </c>
      <c r="F238" s="15">
        <f t="shared" si="49"/>
        <v>-1.0837697437008516E-3</v>
      </c>
    </row>
    <row r="239" spans="1:6" x14ac:dyDescent="0.25">
      <c r="A239" s="12" t="s">
        <v>6</v>
      </c>
      <c r="B239" s="29"/>
      <c r="C239" s="27">
        <v>248858135.81</v>
      </c>
      <c r="D239" s="3">
        <f t="shared" si="50"/>
        <v>230494050.78999999</v>
      </c>
      <c r="E239" s="17">
        <f>IF(SUM(C239-D239)=0," ",C239-D239)</f>
        <v>18364085.020000011</v>
      </c>
      <c r="F239" s="15">
        <f t="shared" si="49"/>
        <v>7.9672707200288129E-2</v>
      </c>
    </row>
    <row r="240" spans="1:6" x14ac:dyDescent="0.25">
      <c r="A240" s="13"/>
      <c r="B240" s="30"/>
      <c r="C240" s="4"/>
      <c r="D240" s="4"/>
      <c r="E240" s="3" t="str">
        <f>IF(SUM(C240-D240)=0," ",C240-D240)</f>
        <v xml:space="preserve"> </v>
      </c>
      <c r="F240" s="16" t="str">
        <f>IF(ISERR(E240/D240), " ",E240/D240)</f>
        <v xml:space="preserve"> </v>
      </c>
    </row>
    <row r="241" spans="1:6" ht="13.8" thickBot="1" x14ac:dyDescent="0.3">
      <c r="A241" s="5" t="s">
        <v>0</v>
      </c>
      <c r="B241" s="31"/>
      <c r="C241" s="6">
        <f>SUM(C228:C240)</f>
        <v>2908595231.2600002</v>
      </c>
      <c r="D241" s="6">
        <f>SUM(D228:D240)</f>
        <v>2717390833.9000001</v>
      </c>
      <c r="E241" s="6">
        <f>SUM(E228:E240)</f>
        <v>191204397.3600001</v>
      </c>
      <c r="F241" s="7">
        <f>E241/D241</f>
        <v>7.036323041010023E-2</v>
      </c>
    </row>
  </sheetData>
  <customSheetViews>
    <customSheetView guid="{940DA484-8834-4DAD-A426-1156B9D774D7}" fitToPage="1" showRuler="0" topLeftCell="A44">
      <selection activeCell="C64" sqref="C64"/>
      <pageMargins left="0" right="0" top="0" bottom="0.25" header="0" footer="0.15"/>
      <printOptions horizontalCentered="1" verticalCentered="1"/>
      <pageSetup scale="80" orientation="landscape" r:id="rId1"/>
      <headerFooter alignWithMargins="0"/>
    </customSheetView>
    <customSheetView guid="{B67B00E3-C114-47BC-ADC3-D78D3EE2E511}" showPageBreaks="1" fitToPage="1" printArea="1" showRuler="0" topLeftCell="A49">
      <selection activeCell="B71" sqref="B71"/>
      <pageMargins left="0" right="0" top="0" bottom="0.25" header="0" footer="0.15"/>
      <printOptions horizontalCentered="1" verticalCentered="1"/>
      <pageSetup scale="79" orientation="landscape" r:id="rId2"/>
      <headerFooter alignWithMargins="0"/>
    </customSheetView>
  </customSheetViews>
  <mergeCells count="14">
    <mergeCell ref="A225:F225"/>
    <mergeCell ref="A1:F1"/>
    <mergeCell ref="A21:F21"/>
    <mergeCell ref="A39:F39"/>
    <mergeCell ref="A3:F3"/>
    <mergeCell ref="A206:F206"/>
    <mergeCell ref="A187:F187"/>
    <mergeCell ref="A57:F57"/>
    <mergeCell ref="A168:F168"/>
    <mergeCell ref="A149:F149"/>
    <mergeCell ref="A130:F130"/>
    <mergeCell ref="A111:F111"/>
    <mergeCell ref="A93:F93"/>
    <mergeCell ref="A75:F75"/>
  </mergeCells>
  <phoneticPr fontId="0" type="noConversion"/>
  <printOptions horizontalCentered="1" verticalCentered="1"/>
  <pageMargins left="0" right="0" top="0" bottom="0.25" header="0" footer="0.15"/>
  <pageSetup scale="75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Public Safety tax-</vt:lpstr>
      <vt:lpstr>page0304</vt:lpstr>
      <vt:lpstr>page0809</vt:lpstr>
      <vt:lpstr>'Public Safety tax-'!picture</vt:lpstr>
      <vt:lpstr>'Public Safety tax-'!Print_Area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apease</dc:creator>
  <cp:lastModifiedBy>mmoralej</cp:lastModifiedBy>
  <cp:lastPrinted>2013-08-26T20:08:20Z</cp:lastPrinted>
  <dcterms:created xsi:type="dcterms:W3CDTF">2002-04-11T17:05:21Z</dcterms:created>
  <dcterms:modified xsi:type="dcterms:W3CDTF">2013-08-26T20:13:31Z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2115168741</vt:i4>
  </property>
  <property fmtid="{D5CDD505-2E9C-101B-9397-08002B2CF9AE}" pid="3" name="_NewReviewCycle">
    <vt:lpwstr/>
  </property>
  <property fmtid="{D5CDD505-2E9C-101B-9397-08002B2CF9AE}" pid="4" name="_EmailEntryID">
    <vt:lpwstr>0000000014D8C044BD528C4688A355BE6DA5F3150700CF5A51B291636B4EA152EEF850A0F861000003DEB27C000095F98008D902374E91DE432E69C116F7000001C80BE60000</vt:lpwstr>
  </property>
  <property fmtid="{D5CDD505-2E9C-101B-9397-08002B2CF9AE}" pid="5" name="_AdHocReviewCycleID">
    <vt:i4>2061392930</vt:i4>
  </property>
  <property fmtid="{D5CDD505-2E9C-101B-9397-08002B2CF9AE}" pid="6" name="_EmailSubject">
    <vt:lpwstr>Realignment Tracking All Years.xls</vt:lpwstr>
  </property>
  <property fmtid="{D5CDD505-2E9C-101B-9397-08002B2CF9AE}" pid="7" name="_AuthorEmail">
    <vt:lpwstr>Andrew.Pease@sdcounty.ca.gov</vt:lpwstr>
  </property>
  <property fmtid="{D5CDD505-2E9C-101B-9397-08002B2CF9AE}" pid="8" name="_AuthorEmailDisplayName">
    <vt:lpwstr>Pease, Andrew</vt:lpwstr>
  </property>
  <property fmtid="{D5CDD505-2E9C-101B-9397-08002B2CF9AE}" pid="9" name="_ReviewingToolsShownOnce">
    <vt:lpwstr/>
  </property>
</Properties>
</file>